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05" windowHeight="9405" activeTab="1"/>
  </bookViews>
  <sheets>
    <sheet name="титул" sheetId="1" r:id="rId1"/>
    <sheet name="план" sheetId="2" r:id="rId2"/>
    <sheet name="план (2)" sheetId="3" state="hidden" r:id="rId3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'план'!$A$1:$V$182</definedName>
    <definedName name="_xlnm.Print_Area" localSheetId="2">'план (2)'!$A$1:$V$182</definedName>
  </definedNames>
  <calcPr fullCalcOnLoad="1"/>
</workbook>
</file>

<file path=xl/sharedStrings.xml><?xml version="1.0" encoding="utf-8"?>
<sst xmlns="http://schemas.openxmlformats.org/spreadsheetml/2006/main" count="988" uniqueCount="304">
  <si>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</si>
  <si>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</si>
  <si>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</si>
  <si>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</si>
  <si>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</si>
  <si>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</si>
  <si>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</si>
  <si>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</si>
  <si>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</si>
  <si>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</si>
  <si>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</si>
  <si>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</si>
  <si>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</si>
  <si>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</si>
  <si>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</si>
  <si>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</si>
  <si>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</si>
  <si>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</si>
  <si>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</si>
  <si>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</si>
  <si>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</si>
  <si>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</si>
  <si>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</si>
  <si>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</si>
  <si>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</si>
  <si>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</si>
  <si>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</si>
  <si>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</si>
  <si>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</si>
  <si>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</si>
  <si>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</si>
  <si>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</si>
  <si>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</si>
  <si>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</si>
  <si>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</si>
  <si>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</si>
  <si>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</si>
  <si>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12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</si>
  <si>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</si>
  <si>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</si>
  <si>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</si>
  <si>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</si>
  <si>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</si>
  <si>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</si>
  <si>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</si>
  <si>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</si>
  <si>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</si>
  <si>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</si>
  <si>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</si>
  <si>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</si>
  <si>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</si>
  <si>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</si>
  <si>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</si>
  <si>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</si>
  <si>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</si>
  <si>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</si>
  <si>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</si>
  <si>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</si>
  <si>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</si>
  <si>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</si>
  <si>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</si>
  <si>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</si>
  <si>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</si>
  <si>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</si>
  <si>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</si>
  <si>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</si>
  <si>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</si>
  <si>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</si>
  <si>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Д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</si>
  <si>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</si>
  <si>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</si>
  <si>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</si>
  <si>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</si>
  <si>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</si>
  <si>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</si>
  <si>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</si>
  <si>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</si>
  <si>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</si>
  <si>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</si>
  <si>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</si>
  <si>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</si>
  <si>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</si>
  <si>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</si>
  <si>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</si>
  <si>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</si>
  <si>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ЗД</t>
  </si>
  <si>
    <t>Міністерство освіти і науки України</t>
  </si>
  <si>
    <t>/С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</si>
  <si>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</si>
  <si>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</si>
  <si>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</si>
  <si>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</si>
  <si>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</si>
  <si>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</si>
  <si>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</si>
  <si>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Виконання дипломн. проекту</t>
  </si>
  <si>
    <t>I. Графік навчального процесу</t>
  </si>
  <si>
    <t>ІНТЕГРОВАНИЙ НАВЧАЛЬНИЙ ПЛАН</t>
  </si>
  <si>
    <t xml:space="preserve">Строк навчання - 3 роки 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</si>
  <si>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</si>
  <si>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</si>
  <si>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</si>
  <si>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</si>
  <si>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</si>
  <si>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</si>
  <si>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</si>
  <si>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</si>
  <si>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</si>
  <si>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</si>
  <si>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</si>
  <si>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</si>
  <si>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</si>
  <si>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</si>
  <si>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</si>
  <si>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</si>
  <si>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</si>
  <si>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</si>
  <si>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</si>
  <si>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</si>
  <si>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</si>
  <si>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</si>
  <si>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</si>
  <si>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</si>
  <si>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</si>
  <si>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</si>
  <si>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</si>
  <si>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</si>
  <si>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</si>
  <si>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</si>
  <si>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</si>
  <si>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</si>
  <si>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</si>
  <si>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</si>
  <si>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</si>
  <si>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</si>
  <si>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</si>
  <si>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</si>
  <si>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</si>
  <si>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</si>
  <si>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</si>
  <si>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</si>
  <si>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</si>
  <si>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</si>
  <si>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</si>
  <si>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</si>
  <si>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</si>
  <si>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</si>
  <si>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</si>
  <si>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</si>
  <si>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</si>
  <si>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</si>
  <si>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</si>
  <si>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</si>
  <si>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</si>
  <si>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</si>
  <si>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</si>
  <si>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</si>
  <si>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</si>
  <si>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</si>
  <si>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</si>
  <si>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</si>
  <si>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</si>
  <si>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</si>
  <si>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</si>
  <si>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</si>
  <si>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</si>
  <si>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</si>
  <si>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</si>
  <si>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</si>
  <si>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</si>
  <si>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</si>
  <si>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</si>
  <si>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</si>
  <si>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</si>
  <si>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</si>
  <si>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</si>
  <si>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</si>
  <si>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</si>
  <si>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</si>
  <si>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</si>
  <si>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</si>
  <si>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</si>
  <si>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</si>
  <si>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</si>
  <si>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</si>
  <si>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</si>
  <si>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</si>
  <si>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</si>
  <si>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</si>
  <si>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</si>
  <si>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</si>
  <si>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</si>
  <si>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</si>
  <si>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</si>
  <si>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</si>
  <si>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</si>
  <si>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</si>
  <si>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</si>
  <si>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</si>
  <si>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</si>
  <si>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</si>
  <si>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</si>
  <si>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</si>
  <si>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</si>
  <si>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</si>
  <si>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</si>
  <si>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</si>
  <si>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</si>
  <si>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</si>
  <si>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</si>
  <si>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</si>
  <si>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</si>
  <si>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r>
      <t xml:space="preserve">спеціалізація: </t>
    </r>
    <r>
      <rPr>
        <b/>
        <sz val="14"/>
        <rFont val="Times New Roman"/>
        <family val="1"/>
      </rPr>
      <t>"Автоматизація та комп'ютерно-інтегровані технології"</t>
    </r>
  </si>
  <si>
    <t>Зав.кафедри АВП</t>
  </si>
  <si>
    <t>Г.П. Клименко</t>
  </si>
  <si>
    <t>Декан факультету ФАМІТ</t>
  </si>
  <si>
    <t>С.В. Подлєсний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</si>
  <si>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</si>
  <si>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Н/</t>
  </si>
  <si>
    <t>С/Н</t>
  </si>
  <si>
    <t xml:space="preserve">К  </t>
  </si>
  <si>
    <t>-</t>
  </si>
  <si>
    <t>41</t>
  </si>
  <si>
    <t xml:space="preserve">       II. ЗВЕДЕНІ ДАНІ ПРО БЮДЖЕТ ЧАСУ, тижні                                                           ІІІ.  ДЕРЖАВНА АТЕСТАЦІЯ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</si>
  <si>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</si>
  <si>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</si>
  <si>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</si>
  <si>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</si>
  <si>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</si>
  <si>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</si>
  <si>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</si>
  <si>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</si>
  <si>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</si>
  <si>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</si>
  <si>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</si>
  <si>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</si>
  <si>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</si>
  <si>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</si>
  <si>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</si>
  <si>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 xml:space="preserve">на основі ОПП молодшого спеціаліста </t>
  </si>
  <si>
    <t>ЗАТВЕРДЖЕНО:</t>
  </si>
  <si>
    <t>на засіданні Вченої ради</t>
  </si>
  <si>
    <t>протокол № 7</t>
  </si>
  <si>
    <t>"30  " березня    2017 р.</t>
  </si>
  <si>
    <t>(Ковальов В.Д.)</t>
  </si>
  <si>
    <t>Кваліфікація: бакалавр з автоматизації та комп'ютерно-інтегрованих технологій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</si>
  <si>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</si>
  <si>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</si>
  <si>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</si>
  <si>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</si>
  <si>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</si>
  <si>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</si>
  <si>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</si>
  <si>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</si>
  <si>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</si>
  <si>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</si>
  <si>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</si>
  <si>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</si>
  <si>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</si>
  <si>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</si>
  <si>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</si>
  <si>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</si>
  <si>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</si>
  <si>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</si>
  <si>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</si>
  <si>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</si>
  <si>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</si>
  <si>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</si>
  <si>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</si>
  <si>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</si>
  <si>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10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</si>
  <si>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</si>
  <si>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</si>
  <si>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</si>
  <si>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</si>
  <si>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</si>
  <si>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</si>
  <si>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</si>
  <si>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</si>
  <si>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</si>
  <si>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</si>
  <si>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</si>
  <si>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</si>
  <si>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</si>
  <si>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</si>
  <si>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50/8</t>
  </si>
  <si>
    <t>50/12</t>
  </si>
  <si>
    <t>52/8</t>
  </si>
  <si>
    <t>48/4</t>
  </si>
  <si>
    <t>52/0</t>
  </si>
  <si>
    <t>8+15+7</t>
  </si>
  <si>
    <t>іспит</t>
  </si>
  <si>
    <t>кп</t>
  </si>
  <si>
    <t>кр</t>
  </si>
  <si>
    <t>зал.</t>
  </si>
  <si>
    <r>
      <t>2 тижні у семестрі 6</t>
    </r>
    <r>
      <rPr>
        <sz val="10"/>
        <rFont val="Times New Roman"/>
        <family val="1"/>
      </rPr>
      <t>Б</t>
    </r>
  </si>
  <si>
    <t>Директор ЦДЗО</t>
  </si>
  <si>
    <t>М.М. Федоров</t>
  </si>
  <si>
    <r>
      <t>11 тижнів у семестрі   6</t>
    </r>
    <r>
      <rPr>
        <sz val="10"/>
        <rFont val="Times New Roman"/>
        <family val="1"/>
      </rPr>
      <t>Б</t>
    </r>
  </si>
  <si>
    <t xml:space="preserve">Кількість аудиторних годин по курсах і семестрах </t>
  </si>
  <si>
    <t>20/0</t>
  </si>
  <si>
    <t>56/4</t>
  </si>
  <si>
    <r>
      <t>галузь знань: 15</t>
    </r>
    <r>
      <rPr>
        <b/>
        <sz val="14"/>
        <rFont val="Times New Roman"/>
        <family val="1"/>
      </rPr>
      <t xml:space="preserve"> "Автоматизація та приладобудування  "</t>
    </r>
  </si>
  <si>
    <r>
      <t>спеціальність: 151</t>
    </r>
    <r>
      <rPr>
        <b/>
        <sz val="14"/>
        <rFont val="Times New Roman"/>
        <family val="1"/>
      </rPr>
      <t xml:space="preserve"> "Автоматизація та комп'ютерно-інтегровані технології"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</si>
</sst>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</numFmts>
  <fonts count="8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5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81" fontId="1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32" borderId="30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32" borderId="26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27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>
      <alignment horizontal="center" vertical="center" wrapText="1"/>
    </xf>
    <xf numFmtId="1" fontId="13" fillId="32" borderId="26" xfId="0" applyNumberFormat="1" applyFont="1" applyFill="1" applyBorder="1" applyAlignment="1">
      <alignment horizontal="center" vertical="center" wrapText="1"/>
    </xf>
    <xf numFmtId="1" fontId="5" fillId="32" borderId="26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" fontId="7" fillId="0" borderId="34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center" wrapText="1"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32" xfId="0" applyNumberFormat="1" applyFont="1" applyFill="1" applyBorder="1" applyAlignment="1" applyProtection="1">
      <alignment horizontal="center" vertical="center"/>
      <protection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5" fillId="0" borderId="30" xfId="0" applyNumberFormat="1" applyFont="1" applyFill="1" applyBorder="1" applyAlignment="1">
      <alignment horizontal="center" vertical="center" wrapText="1"/>
    </xf>
    <xf numFmtId="180" fontId="15" fillId="0" borderId="35" xfId="0" applyNumberFormat="1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6" xfId="0" applyNumberFormat="1" applyFont="1" applyFill="1" applyBorder="1" applyAlignment="1" applyProtection="1">
      <alignment horizontal="center" vertical="center"/>
      <protection/>
    </xf>
    <xf numFmtId="181" fontId="11" fillId="0" borderId="38" xfId="0" applyNumberFormat="1" applyFont="1" applyFill="1" applyBorder="1" applyAlignment="1" applyProtection="1">
      <alignment horizontal="center" vertical="center"/>
      <protection/>
    </xf>
    <xf numFmtId="1" fontId="15" fillId="0" borderId="26" xfId="0" applyNumberFormat="1" applyFont="1" applyFill="1" applyBorder="1" applyAlignment="1" applyProtection="1">
      <alignment vertical="center"/>
      <protection/>
    </xf>
    <xf numFmtId="180" fontId="15" fillId="0" borderId="30" xfId="0" applyNumberFormat="1" applyFont="1" applyFill="1" applyBorder="1" applyAlignment="1" applyProtection="1">
      <alignment vertical="center"/>
      <protection/>
    </xf>
    <xf numFmtId="1" fontId="5" fillId="0" borderId="3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82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32" borderId="31" xfId="0" applyNumberFormat="1" applyFont="1" applyFill="1" applyBorder="1" applyAlignment="1">
      <alignment horizontal="center" vertical="center" wrapText="1"/>
    </xf>
    <xf numFmtId="49" fontId="13" fillId="32" borderId="31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49" fontId="5" fillId="32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13" fillId="32" borderId="3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6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>
      <alignment horizontal="center" vertical="center" wrapText="1"/>
    </xf>
    <xf numFmtId="189" fontId="5" fillId="0" borderId="3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91" fontId="11" fillId="0" borderId="34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75" fillId="0" borderId="43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191" fontId="5" fillId="0" borderId="53" xfId="0" applyNumberFormat="1" applyFont="1" applyFill="1" applyBorder="1" applyAlignment="1" applyProtection="1">
      <alignment horizontal="center" vertical="center"/>
      <protection/>
    </xf>
    <xf numFmtId="182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left" vertical="center" wrapText="1"/>
    </xf>
    <xf numFmtId="49" fontId="75" fillId="0" borderId="12" xfId="0" applyNumberFormat="1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75" fillId="0" borderId="54" xfId="0" applyNumberFormat="1" applyFont="1" applyFill="1" applyBorder="1" applyAlignment="1">
      <alignment horizontal="center" vertical="center"/>
    </xf>
    <xf numFmtId="49" fontId="75" fillId="0" borderId="55" xfId="0" applyNumberFormat="1" applyFont="1" applyFill="1" applyBorder="1" applyAlignment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  <protection/>
    </xf>
    <xf numFmtId="182" fontId="76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75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>
      <alignment horizontal="left" vertical="center" wrapText="1"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2" xfId="0" applyNumberFormat="1" applyFont="1" applyFill="1" applyBorder="1" applyAlignment="1" applyProtection="1">
      <alignment horizontal="center" vertical="center"/>
      <protection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191" fontId="11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75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9" xfId="0" applyNumberFormat="1" applyFont="1" applyFill="1" applyBorder="1" applyAlignment="1" applyProtection="1">
      <alignment horizontal="center" vertical="center"/>
      <protection/>
    </xf>
    <xf numFmtId="191" fontId="11" fillId="0" borderId="36" xfId="0" applyNumberFormat="1" applyFont="1" applyFill="1" applyBorder="1" applyAlignment="1" applyProtection="1">
      <alignment horizontal="center" vertical="center"/>
      <protection/>
    </xf>
    <xf numFmtId="191" fontId="11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9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6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13" fillId="32" borderId="3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 applyProtection="1">
      <alignment vertical="center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77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  <protection/>
    </xf>
    <xf numFmtId="180" fontId="32" fillId="0" borderId="0" xfId="0" applyNumberFormat="1" applyFont="1" applyFill="1" applyBorder="1" applyAlignment="1" applyProtection="1">
      <alignment horizontal="center" vertical="center" wrapText="1"/>
      <protection/>
    </xf>
    <xf numFmtId="180" fontId="32" fillId="0" borderId="0" xfId="0" applyNumberFormat="1" applyFont="1" applyFill="1" applyBorder="1" applyAlignment="1" applyProtection="1">
      <alignment vertical="center"/>
      <protection/>
    </xf>
    <xf numFmtId="1" fontId="75" fillId="0" borderId="10" xfId="0" applyNumberFormat="1" applyFont="1" applyFill="1" applyBorder="1" applyAlignment="1">
      <alignment horizontal="center" vertical="center" wrapText="1"/>
    </xf>
    <xf numFmtId="49" fontId="75" fillId="0" borderId="30" xfId="0" applyNumberFormat="1" applyFont="1" applyFill="1" applyBorder="1" applyAlignment="1" applyProtection="1">
      <alignment horizontal="center" vertical="center"/>
      <protection/>
    </xf>
    <xf numFmtId="49" fontId="75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75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40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59" xfId="54" applyFont="1" applyBorder="1" applyAlignment="1">
      <alignment horizontal="center" vertical="center"/>
      <protection/>
    </xf>
    <xf numFmtId="0" fontId="5" fillId="0" borderId="44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76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77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50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53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78" xfId="54" applyFont="1" applyBorder="1" applyAlignment="1">
      <alignment horizontal="center" vertical="center"/>
      <protection/>
    </xf>
    <xf numFmtId="0" fontId="5" fillId="0" borderId="48" xfId="54" applyFont="1" applyBorder="1" applyAlignment="1">
      <alignment horizontal="center" vertical="center"/>
      <protection/>
    </xf>
    <xf numFmtId="0" fontId="5" fillId="0" borderId="79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/>
      <protection/>
    </xf>
    <xf numFmtId="0" fontId="5" fillId="0" borderId="28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85" xfId="54" applyFont="1" applyBorder="1" applyAlignment="1">
      <alignment horizontal="center" vertical="center"/>
      <protection/>
    </xf>
    <xf numFmtId="0" fontId="5" fillId="0" borderId="86" xfId="54" applyFont="1" applyBorder="1" applyAlignment="1">
      <alignment horizontal="center" vertical="center"/>
      <protection/>
    </xf>
    <xf numFmtId="0" fontId="5" fillId="0" borderId="87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/>
      <protection/>
    </xf>
    <xf numFmtId="0" fontId="34" fillId="0" borderId="28" xfId="54" applyFont="1" applyBorder="1" applyAlignment="1">
      <alignment horizontal="center" vertical="center"/>
      <protection/>
    </xf>
    <xf numFmtId="0" fontId="34" fillId="0" borderId="88" xfId="54" applyFont="1" applyBorder="1" applyAlignment="1">
      <alignment horizontal="center" vertical="center"/>
      <protection/>
    </xf>
    <xf numFmtId="0" fontId="34" fillId="0" borderId="29" xfId="54" applyFont="1" applyBorder="1" applyAlignment="1">
      <alignment horizontal="center" vertical="center"/>
      <protection/>
    </xf>
    <xf numFmtId="0" fontId="34" fillId="0" borderId="81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 shrinkToFit="1"/>
      <protection/>
    </xf>
    <xf numFmtId="0" fontId="5" fillId="0" borderId="28" xfId="54" applyFont="1" applyBorder="1" applyAlignment="1">
      <alignment horizontal="center" vertical="center" shrinkToFit="1"/>
      <protection/>
    </xf>
    <xf numFmtId="0" fontId="5" fillId="0" borderId="89" xfId="54" applyFont="1" applyFill="1" applyBorder="1" applyAlignment="1">
      <alignment horizontal="center" vertical="center"/>
      <protection/>
    </xf>
    <xf numFmtId="0" fontId="5" fillId="0" borderId="86" xfId="54" applyFont="1" applyFill="1" applyBorder="1" applyAlignment="1">
      <alignment horizontal="center" vertical="center"/>
      <protection/>
    </xf>
    <xf numFmtId="0" fontId="5" fillId="0" borderId="83" xfId="54" applyFont="1" applyFill="1" applyBorder="1" applyAlignment="1">
      <alignment horizontal="center" vertical="center"/>
      <protection/>
    </xf>
    <xf numFmtId="0" fontId="5" fillId="0" borderId="87" xfId="54" applyFont="1" applyFill="1" applyBorder="1" applyAlignment="1">
      <alignment horizontal="center" vertical="center"/>
      <protection/>
    </xf>
    <xf numFmtId="0" fontId="5" fillId="0" borderId="82" xfId="54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90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2" xfId="0" applyNumberFormat="1" applyFont="1" applyFill="1" applyBorder="1" applyAlignment="1" applyProtection="1">
      <alignment horizontal="center" vertical="center"/>
      <protection/>
    </xf>
    <xf numFmtId="182" fontId="78" fillId="0" borderId="15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82" fontId="77" fillId="0" borderId="10" xfId="0" applyNumberFormat="1" applyFont="1" applyFill="1" applyBorder="1" applyAlignment="1" applyProtection="1">
      <alignment horizontal="center" vertical="center"/>
      <protection/>
    </xf>
    <xf numFmtId="182" fontId="77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183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188" fontId="77" fillId="0" borderId="10" xfId="0" applyNumberFormat="1" applyFont="1" applyFill="1" applyBorder="1" applyAlignment="1">
      <alignment horizontal="center" vertical="center" wrapText="1"/>
    </xf>
    <xf numFmtId="182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92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181" fontId="5" fillId="32" borderId="47" xfId="0" applyNumberFormat="1" applyFont="1" applyFill="1" applyBorder="1" applyAlignment="1" applyProtection="1">
      <alignment horizontal="center" vertical="center"/>
      <protection/>
    </xf>
    <xf numFmtId="0" fontId="77" fillId="0" borderId="47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49" fontId="5" fillId="32" borderId="47" xfId="0" applyNumberFormat="1" applyFont="1" applyFill="1" applyBorder="1" applyAlignment="1">
      <alignment horizontal="center" vertical="top" wrapText="1"/>
    </xf>
    <xf numFmtId="49" fontId="5" fillId="32" borderId="47" xfId="0" applyNumberFormat="1" applyFont="1" applyFill="1" applyBorder="1" applyAlignment="1">
      <alignment horizontal="center" vertical="center" wrapText="1"/>
    </xf>
    <xf numFmtId="49" fontId="14" fillId="32" borderId="47" xfId="0" applyNumberFormat="1" applyFont="1" applyFill="1" applyBorder="1" applyAlignment="1">
      <alignment horizontal="center"/>
    </xf>
    <xf numFmtId="1" fontId="5" fillId="32" borderId="50" xfId="0" applyNumberFormat="1" applyFont="1" applyFill="1" applyBorder="1" applyAlignment="1">
      <alignment horizontal="center" vertical="center" wrapText="1"/>
    </xf>
    <xf numFmtId="0" fontId="5" fillId="32" borderId="78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80" fillId="0" borderId="13" xfId="0" applyNumberFormat="1" applyFont="1" applyFill="1" applyBorder="1" applyAlignment="1">
      <alignment horizontal="center" vertical="center" wrapText="1"/>
    </xf>
    <xf numFmtId="189" fontId="80" fillId="0" borderId="13" xfId="0" applyNumberFormat="1" applyFont="1" applyFill="1" applyBorder="1" applyAlignment="1">
      <alignment horizontal="center" vertical="center" wrapText="1"/>
    </xf>
    <xf numFmtId="189" fontId="80" fillId="0" borderId="14" xfId="0" applyNumberFormat="1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183" fontId="77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0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 applyProtection="1">
      <alignment horizontal="center" vertical="center"/>
      <protection/>
    </xf>
    <xf numFmtId="182" fontId="7" fillId="0" borderId="93" xfId="0" applyNumberFormat="1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7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81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184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84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vertical="center" wrapText="1"/>
    </xf>
    <xf numFmtId="181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181" fontId="5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center" vertical="center" wrapText="1"/>
    </xf>
    <xf numFmtId="181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top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14" fillId="33" borderId="47" xfId="0" applyNumberFormat="1" applyFont="1" applyFill="1" applyBorder="1" applyAlignment="1">
      <alignment horizontal="center"/>
    </xf>
    <xf numFmtId="1" fontId="5" fillId="33" borderId="50" xfId="0" applyNumberFormat="1" applyFont="1" applyFill="1" applyBorder="1" applyAlignment="1">
      <alignment horizontal="center" vertical="center" wrapText="1"/>
    </xf>
    <xf numFmtId="0" fontId="5" fillId="33" borderId="78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 applyProtection="1">
      <alignment horizontal="center" vertical="center" wrapText="1"/>
      <protection/>
    </xf>
    <xf numFmtId="188" fontId="7" fillId="33" borderId="13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189" fontId="7" fillId="33" borderId="14" xfId="0" applyNumberFormat="1" applyFont="1" applyFill="1" applyBorder="1" applyAlignment="1">
      <alignment horizontal="center" vertical="center" wrapText="1"/>
    </xf>
    <xf numFmtId="1" fontId="7" fillId="33" borderId="3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0" fontId="5" fillId="33" borderId="30" xfId="0" applyNumberFormat="1" applyFont="1" applyFill="1" applyBorder="1" applyAlignment="1" applyProtection="1">
      <alignment vertical="center"/>
      <protection/>
    </xf>
    <xf numFmtId="1" fontId="5" fillId="33" borderId="26" xfId="0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80" fontId="5" fillId="33" borderId="15" xfId="0" applyNumberFormat="1" applyFont="1" applyFill="1" applyBorder="1" applyAlignment="1" applyProtection="1">
      <alignment horizontal="center" vertical="center" wrapText="1"/>
      <protection/>
    </xf>
    <xf numFmtId="188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3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left" vertical="center" wrapText="1"/>
    </xf>
    <xf numFmtId="181" fontId="11" fillId="33" borderId="31" xfId="0" applyNumberFormat="1" applyFont="1" applyFill="1" applyBorder="1" applyAlignment="1" applyProtection="1">
      <alignment horizontal="center" vertical="center"/>
      <protection/>
    </xf>
    <xf numFmtId="181" fontId="11" fillId="33" borderId="32" xfId="0" applyNumberFormat="1" applyFont="1" applyFill="1" applyBorder="1" applyAlignment="1" applyProtection="1">
      <alignment horizontal="center" vertical="center"/>
      <protection/>
    </xf>
    <xf numFmtId="1" fontId="11" fillId="33" borderId="25" xfId="0" applyNumberFormat="1" applyFont="1" applyFill="1" applyBorder="1" applyAlignment="1" applyProtection="1">
      <alignment horizontal="center" vertical="center"/>
      <protection/>
    </xf>
    <xf numFmtId="181" fontId="11" fillId="33" borderId="10" xfId="0" applyNumberFormat="1" applyFont="1" applyFill="1" applyBorder="1" applyAlignment="1" applyProtection="1">
      <alignment horizontal="center" vertical="center"/>
      <protection/>
    </xf>
    <xf numFmtId="181" fontId="11" fillId="33" borderId="30" xfId="0" applyNumberFormat="1" applyFont="1" applyFill="1" applyBorder="1" applyAlignment="1" applyProtection="1">
      <alignment horizontal="center" vertical="center"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 vertical="center" wrapText="1"/>
    </xf>
    <xf numFmtId="49" fontId="5" fillId="33" borderId="43" xfId="0" applyNumberFormat="1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82" fontId="7" fillId="33" borderId="1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8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34" xfId="0" applyNumberFormat="1" applyFont="1" applyFill="1" applyBorder="1" applyAlignment="1" applyProtection="1">
      <alignment horizontal="center" vertical="center" wrapText="1"/>
      <protection/>
    </xf>
    <xf numFmtId="1" fontId="5" fillId="33" borderId="34" xfId="0" applyNumberFormat="1" applyFont="1" applyFill="1" applyBorder="1" applyAlignment="1" applyProtection="1">
      <alignment horizontal="center" vertical="center" wrapText="1"/>
      <protection/>
    </xf>
    <xf numFmtId="2" fontId="5" fillId="33" borderId="15" xfId="0" applyNumberFormat="1" applyFont="1" applyFill="1" applyBorder="1" applyAlignment="1" applyProtection="1">
      <alignment horizontal="center" vertical="center" wrapText="1"/>
      <protection/>
    </xf>
    <xf numFmtId="19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182" fontId="7" fillId="33" borderId="19" xfId="0" applyNumberFormat="1" applyFont="1" applyFill="1" applyBorder="1" applyAlignment="1" applyProtection="1">
      <alignment horizontal="center" vertical="center" wrapText="1"/>
      <protection/>
    </xf>
    <xf numFmtId="1" fontId="7" fillId="33" borderId="19" xfId="0" applyNumberFormat="1" applyFont="1" applyFill="1" applyBorder="1" applyAlignment="1" applyProtection="1">
      <alignment horizontal="center" vertical="center" wrapText="1"/>
      <protection/>
    </xf>
    <xf numFmtId="1" fontId="7" fillId="33" borderId="20" xfId="0" applyNumberFormat="1" applyFont="1" applyFill="1" applyBorder="1" applyAlignment="1" applyProtection="1">
      <alignment horizontal="center" vertical="center" wrapText="1"/>
      <protection/>
    </xf>
    <xf numFmtId="1" fontId="5" fillId="33" borderId="40" xfId="0" applyNumberFormat="1" applyFont="1" applyFill="1" applyBorder="1" applyAlignment="1" applyProtection="1">
      <alignment horizontal="center" vertical="center" wrapText="1"/>
      <protection/>
    </xf>
    <xf numFmtId="2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58" xfId="0" applyNumberFormat="1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80" fontId="5" fillId="33" borderId="31" xfId="0" applyNumberFormat="1" applyFont="1" applyFill="1" applyBorder="1" applyAlignment="1" applyProtection="1">
      <alignment horizontal="center" vertical="center" wrapText="1"/>
      <protection/>
    </xf>
    <xf numFmtId="182" fontId="5" fillId="33" borderId="31" xfId="0" applyNumberFormat="1" applyFont="1" applyFill="1" applyBorder="1" applyAlignment="1">
      <alignment horizontal="center" vertical="center" wrapText="1"/>
    </xf>
    <xf numFmtId="189" fontId="5" fillId="33" borderId="31" xfId="0" applyNumberFormat="1" applyFont="1" applyFill="1" applyBorder="1" applyAlignment="1">
      <alignment horizontal="center" vertical="center" wrapText="1"/>
    </xf>
    <xf numFmtId="191" fontId="11" fillId="33" borderId="31" xfId="0" applyNumberFormat="1" applyFont="1" applyFill="1" applyBorder="1" applyAlignment="1" applyProtection="1">
      <alignment horizontal="center" vertical="center"/>
      <protection/>
    </xf>
    <xf numFmtId="191" fontId="11" fillId="33" borderId="25" xfId="0" applyNumberFormat="1" applyFont="1" applyFill="1" applyBorder="1" applyAlignment="1" applyProtection="1">
      <alignment horizontal="center" vertical="center"/>
      <protection/>
    </xf>
    <xf numFmtId="182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91" fontId="11" fillId="33" borderId="10" xfId="0" applyNumberFormat="1" applyFont="1" applyFill="1" applyBorder="1" applyAlignment="1" applyProtection="1">
      <alignment horizontal="center" vertical="center"/>
      <protection/>
    </xf>
    <xf numFmtId="191" fontId="11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 applyProtection="1">
      <alignment horizontal="center" vertical="center" wrapText="1"/>
      <protection/>
    </xf>
    <xf numFmtId="189" fontId="5" fillId="33" borderId="12" xfId="0" applyNumberFormat="1" applyFont="1" applyFill="1" applyBorder="1" applyAlignment="1">
      <alignment horizontal="center" vertical="center" wrapText="1"/>
    </xf>
    <xf numFmtId="191" fontId="11" fillId="33" borderId="12" xfId="0" applyNumberFormat="1" applyFont="1" applyFill="1" applyBorder="1" applyAlignment="1" applyProtection="1">
      <alignment horizontal="center" vertical="center"/>
      <protection/>
    </xf>
    <xf numFmtId="191" fontId="11" fillId="33" borderId="18" xfId="0" applyNumberFormat="1" applyFont="1" applyFill="1" applyBorder="1" applyAlignment="1" applyProtection="1">
      <alignment horizontal="center" vertical="center"/>
      <protection/>
    </xf>
    <xf numFmtId="191" fontId="11" fillId="33" borderId="39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>
      <alignment horizontal="center" vertical="center" wrapText="1"/>
    </xf>
    <xf numFmtId="191" fontId="11" fillId="33" borderId="15" xfId="0" applyNumberFormat="1" applyFont="1" applyFill="1" applyBorder="1" applyAlignment="1" applyProtection="1">
      <alignment horizontal="center" vertical="center"/>
      <protection/>
    </xf>
    <xf numFmtId="191" fontId="11" fillId="33" borderId="34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left" vertical="center" wrapText="1"/>
    </xf>
    <xf numFmtId="49" fontId="5" fillId="33" borderId="52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191" fontId="5" fillId="33" borderId="53" xfId="0" applyNumberFormat="1" applyFont="1" applyFill="1" applyBorder="1" applyAlignment="1" applyProtection="1">
      <alignment horizontal="center" vertical="center"/>
      <protection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46" xfId="0" applyNumberFormat="1" applyFont="1" applyFill="1" applyBorder="1" applyAlignment="1">
      <alignment horizontal="center" vertical="center" wrapText="1"/>
    </xf>
    <xf numFmtId="2" fontId="5" fillId="33" borderId="47" xfId="0" applyNumberFormat="1" applyFont="1" applyFill="1" applyBorder="1" applyAlignment="1">
      <alignment horizontal="center" vertical="center" wrapText="1"/>
    </xf>
    <xf numFmtId="191" fontId="5" fillId="33" borderId="10" xfId="0" applyNumberFormat="1" applyFont="1" applyFill="1" applyBorder="1" applyAlignment="1" applyProtection="1">
      <alignment horizontal="center" vertical="center"/>
      <protection/>
    </xf>
    <xf numFmtId="182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7" fillId="33" borderId="93" xfId="0" applyNumberFormat="1" applyFont="1" applyFill="1" applyBorder="1" applyAlignment="1">
      <alignment horizontal="center" vertical="center"/>
    </xf>
    <xf numFmtId="0" fontId="7" fillId="33" borderId="93" xfId="0" applyNumberFormat="1" applyFont="1" applyFill="1" applyBorder="1" applyAlignment="1" applyProtection="1">
      <alignment horizontal="center" vertical="center"/>
      <protection/>
    </xf>
    <xf numFmtId="182" fontId="7" fillId="33" borderId="93" xfId="0" applyNumberFormat="1" applyFont="1" applyFill="1" applyBorder="1" applyAlignment="1">
      <alignment horizontal="center" vertical="center"/>
    </xf>
    <xf numFmtId="1" fontId="7" fillId="33" borderId="93" xfId="0" applyNumberFormat="1" applyFont="1" applyFill="1" applyBorder="1" applyAlignment="1">
      <alignment horizontal="center" vertical="center"/>
    </xf>
    <xf numFmtId="49" fontId="7" fillId="33" borderId="93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 wrapText="1"/>
    </xf>
    <xf numFmtId="49" fontId="5" fillId="33" borderId="31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180" fontId="5" fillId="33" borderId="17" xfId="0" applyNumberFormat="1" applyFont="1" applyFill="1" applyBorder="1" applyAlignment="1" applyProtection="1">
      <alignment vertical="center"/>
      <protection/>
    </xf>
    <xf numFmtId="180" fontId="5" fillId="33" borderId="26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left" vertical="center"/>
    </xf>
    <xf numFmtId="188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15" fillId="33" borderId="26" xfId="0" applyNumberFormat="1" applyFont="1" applyFill="1" applyBorder="1" applyAlignment="1" applyProtection="1">
      <alignment vertical="center"/>
      <protection/>
    </xf>
    <xf numFmtId="180" fontId="1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" fillId="33" borderId="17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182" fontId="7" fillId="33" borderId="19" xfId="0" applyNumberFormat="1" applyFont="1" applyFill="1" applyBorder="1" applyAlignment="1">
      <alignment horizontal="center" vertical="center" wrapText="1"/>
    </xf>
    <xf numFmtId="182" fontId="6" fillId="33" borderId="20" xfId="0" applyNumberFormat="1" applyFont="1" applyFill="1" applyBorder="1" applyAlignment="1">
      <alignment horizontal="center" vertical="center" wrapText="1"/>
    </xf>
    <xf numFmtId="182" fontId="6" fillId="33" borderId="19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9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182" fontId="5" fillId="33" borderId="15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2" fontId="5" fillId="33" borderId="20" xfId="0" applyNumberFormat="1" applyFont="1" applyFill="1" applyBorder="1" applyAlignment="1" applyProtection="1">
      <alignment horizontal="center" vertical="center" wrapText="1"/>
      <protection/>
    </xf>
    <xf numFmtId="19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9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182" fontId="5" fillId="33" borderId="0" xfId="0" applyNumberFormat="1" applyFont="1" applyFill="1" applyBorder="1" applyAlignment="1" applyProtection="1">
      <alignment horizontal="center" vertical="center" wrapText="1"/>
      <protection/>
    </xf>
    <xf numFmtId="2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181" fontId="5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81" fontId="5" fillId="33" borderId="13" xfId="0" applyNumberFormat="1" applyFont="1" applyFill="1" applyBorder="1" applyAlignment="1" applyProtection="1">
      <alignment horizontal="center" vertical="center"/>
      <protection/>
    </xf>
    <xf numFmtId="182" fontId="7" fillId="33" borderId="13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5" fillId="33" borderId="6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81" fontId="5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0" fontId="9" fillId="33" borderId="0" xfId="0" applyNumberFormat="1" applyFont="1" applyFill="1" applyBorder="1" applyAlignment="1" applyProtection="1">
      <alignment horizontal="left" vertical="center" wrapText="1"/>
      <protection/>
    </xf>
    <xf numFmtId="1" fontId="32" fillId="33" borderId="0" xfId="0" applyNumberFormat="1" applyFont="1" applyFill="1" applyBorder="1" applyAlignment="1" applyProtection="1">
      <alignment horizontal="left" vertical="center" wrapText="1"/>
      <protection/>
    </xf>
    <xf numFmtId="180" fontId="3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180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2" fontId="9" fillId="33" borderId="0" xfId="0" applyNumberFormat="1" applyFont="1" applyFill="1" applyBorder="1" applyAlignment="1" applyProtection="1">
      <alignment horizontal="center" vertical="center" wrapText="1"/>
      <protection/>
    </xf>
    <xf numFmtId="2" fontId="9" fillId="33" borderId="0" xfId="0" applyNumberFormat="1" applyFont="1" applyFill="1" applyBorder="1" applyAlignment="1" applyProtection="1">
      <alignment vertical="center"/>
      <protection/>
    </xf>
    <xf numFmtId="2" fontId="37" fillId="33" borderId="0" xfId="0" applyNumberFormat="1" applyFont="1" applyFill="1" applyBorder="1" applyAlignment="1" applyProtection="1">
      <alignment vertical="center"/>
      <protection/>
    </xf>
    <xf numFmtId="2" fontId="9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33" borderId="0" xfId="0" applyNumberFormat="1" applyFont="1" applyFill="1" applyBorder="1" applyAlignment="1" applyProtection="1">
      <alignment horizontal="center" vertical="center" wrapText="1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191" fontId="11" fillId="33" borderId="6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92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49" fontId="7" fillId="33" borderId="9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181" fontId="1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49" fontId="5" fillId="33" borderId="78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 applyProtection="1">
      <alignment horizontal="center" vertical="center"/>
      <protection/>
    </xf>
    <xf numFmtId="180" fontId="5" fillId="33" borderId="14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30" xfId="0" applyNumberFormat="1" applyFont="1" applyFill="1" applyBorder="1" applyAlignment="1" applyProtection="1">
      <alignment horizontal="center" vertical="center"/>
      <protection/>
    </xf>
    <xf numFmtId="180" fontId="5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181" fontId="11" fillId="33" borderId="37" xfId="0" applyNumberFormat="1" applyFont="1" applyFill="1" applyBorder="1" applyAlignment="1" applyProtection="1">
      <alignment horizontal="center" vertical="center"/>
      <protection/>
    </xf>
    <xf numFmtId="181" fontId="11" fillId="33" borderId="38" xfId="0" applyNumberFormat="1" applyFont="1" applyFill="1" applyBorder="1" applyAlignment="1" applyProtection="1">
      <alignment horizontal="center" vertical="center"/>
      <protection/>
    </xf>
    <xf numFmtId="180" fontId="5" fillId="33" borderId="35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45" xfId="0" applyNumberFormat="1" applyFont="1" applyFill="1" applyBorder="1" applyAlignment="1">
      <alignment horizontal="center" vertical="center" wrapText="1"/>
    </xf>
    <xf numFmtId="180" fontId="15" fillId="33" borderId="35" xfId="0" applyNumberFormat="1" applyFont="1" applyFill="1" applyBorder="1" applyAlignment="1" applyProtection="1">
      <alignment vertical="center"/>
      <protection/>
    </xf>
    <xf numFmtId="180" fontId="15" fillId="33" borderId="30" xfId="0" applyNumberFormat="1" applyFont="1" applyFill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90" fontId="5" fillId="33" borderId="15" xfId="0" applyNumberFormat="1" applyFont="1" applyFill="1" applyBorder="1" applyAlignment="1" applyProtection="1">
      <alignment horizontal="center" vertical="center"/>
      <protection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90" fontId="5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7" xfId="0" applyNumberFormat="1" applyFont="1" applyFill="1" applyBorder="1" applyAlignment="1" applyProtection="1">
      <alignment horizontal="center" vertical="center"/>
      <protection/>
    </xf>
    <xf numFmtId="191" fontId="11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56" xfId="0" applyNumberFormat="1" applyFont="1" applyFill="1" applyBorder="1" applyAlignment="1" applyProtection="1">
      <alignment horizontal="center" vertical="center"/>
      <protection/>
    </xf>
    <xf numFmtId="191" fontId="11" fillId="33" borderId="30" xfId="0" applyNumberFormat="1" applyFont="1" applyFill="1" applyBorder="1" applyAlignment="1" applyProtection="1">
      <alignment horizontal="center" vertical="center"/>
      <protection/>
    </xf>
    <xf numFmtId="49" fontId="5" fillId="33" borderId="46" xfId="0" applyNumberFormat="1" applyFont="1" applyFill="1" applyBorder="1" applyAlignment="1" applyProtection="1">
      <alignment horizontal="center" vertical="center"/>
      <protection/>
    </xf>
    <xf numFmtId="191" fontId="11" fillId="33" borderId="36" xfId="0" applyNumberFormat="1" applyFont="1" applyFill="1" applyBorder="1" applyAlignment="1" applyProtection="1">
      <alignment horizontal="center" vertical="center"/>
      <protection/>
    </xf>
    <xf numFmtId="191" fontId="11" fillId="33" borderId="16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 applyProtection="1">
      <alignment horizontal="center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93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180" fontId="5" fillId="33" borderId="38" xfId="0" applyNumberFormat="1" applyFont="1" applyFill="1" applyBorder="1" applyAlignment="1" applyProtection="1">
      <alignment vertical="center"/>
      <protection/>
    </xf>
    <xf numFmtId="180" fontId="5" fillId="33" borderId="11" xfId="0" applyNumberFormat="1" applyFont="1" applyFill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/>
    </xf>
    <xf numFmtId="180" fontId="5" fillId="33" borderId="61" xfId="0" applyNumberFormat="1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180" fontId="5" fillId="33" borderId="16" xfId="0" applyNumberFormat="1" applyFont="1" applyFill="1" applyBorder="1" applyAlignment="1" applyProtection="1">
      <alignment vertical="center"/>
      <protection/>
    </xf>
    <xf numFmtId="180" fontId="5" fillId="33" borderId="90" xfId="0" applyNumberFormat="1" applyFont="1" applyFill="1" applyBorder="1" applyAlignment="1" applyProtection="1">
      <alignment vertical="center"/>
      <protection/>
    </xf>
    <xf numFmtId="19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0" fontId="32" fillId="33" borderId="0" xfId="0" applyNumberFormat="1" applyFont="1" applyFill="1" applyBorder="1" applyAlignment="1" applyProtection="1">
      <alignment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 wrapText="1"/>
    </xf>
    <xf numFmtId="182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54" xfId="0" applyNumberFormat="1" applyFont="1" applyFill="1" applyBorder="1" applyAlignment="1">
      <alignment horizontal="center" vertical="center"/>
    </xf>
    <xf numFmtId="49" fontId="5" fillId="33" borderId="55" xfId="0" applyNumberFormat="1" applyFont="1" applyFill="1" applyBorder="1" applyAlignment="1">
      <alignment horizontal="center" vertical="center"/>
    </xf>
    <xf numFmtId="0" fontId="5" fillId="33" borderId="55" xfId="0" applyNumberFormat="1" applyFont="1" applyFill="1" applyBorder="1" applyAlignment="1" applyProtection="1">
      <alignment horizontal="center" vertical="center"/>
      <protection/>
    </xf>
    <xf numFmtId="182" fontId="7" fillId="33" borderId="55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94" xfId="53" applyFont="1" applyBorder="1" applyAlignment="1">
      <alignment horizontal="center" vertical="center" wrapText="1"/>
      <protection/>
    </xf>
    <xf numFmtId="0" fontId="22" fillId="0" borderId="24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69" xfId="53" applyFont="1" applyBorder="1" applyAlignment="1">
      <alignment horizontal="center" vertical="center" wrapText="1"/>
      <protection/>
    </xf>
    <xf numFmtId="0" fontId="22" fillId="0" borderId="95" xfId="53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2" fillId="0" borderId="96" xfId="54" applyFont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34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0" fontId="3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99" xfId="54" applyFont="1" applyBorder="1" applyAlignment="1">
      <alignment horizontal="center" vertical="center" textRotation="90"/>
      <protection/>
    </xf>
    <xf numFmtId="0" fontId="2" fillId="0" borderId="80" xfId="54" applyFont="1" applyBorder="1" applyAlignment="1">
      <alignment horizontal="center" vertical="center" textRotation="90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8" xfId="53" applyFont="1" applyBorder="1" applyAlignment="1">
      <alignment horizontal="center" vertical="center" wrapText="1"/>
      <protection/>
    </xf>
    <xf numFmtId="0" fontId="17" fillId="0" borderId="10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left" vertical="top" wrapText="1"/>
      <protection locked="0"/>
    </xf>
    <xf numFmtId="0" fontId="14" fillId="0" borderId="94" xfId="0" applyFont="1" applyBorder="1" applyAlignment="1">
      <alignment horizontal="left" wrapText="1"/>
    </xf>
    <xf numFmtId="0" fontId="14" fillId="0" borderId="94" xfId="0" applyFont="1" applyBorder="1" applyAlignment="1">
      <alignment wrapText="1"/>
    </xf>
    <xf numFmtId="0" fontId="14" fillId="0" borderId="100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95" xfId="0" applyBorder="1" applyAlignment="1">
      <alignment wrapText="1"/>
    </xf>
    <xf numFmtId="0" fontId="0" fillId="0" borderId="68" xfId="0" applyBorder="1" applyAlignment="1">
      <alignment wrapText="1"/>
    </xf>
    <xf numFmtId="0" fontId="7" fillId="0" borderId="17" xfId="53" applyFont="1" applyBorder="1" applyAlignment="1">
      <alignment horizontal="center" vertical="center" wrapText="1"/>
      <protection/>
    </xf>
    <xf numFmtId="0" fontId="5" fillId="0" borderId="10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102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05" xfId="0" applyFont="1" applyBorder="1" applyAlignment="1">
      <alignment/>
    </xf>
    <xf numFmtId="0" fontId="17" fillId="0" borderId="106" xfId="0" applyFont="1" applyBorder="1" applyAlignment="1">
      <alignment/>
    </xf>
    <xf numFmtId="0" fontId="75" fillId="0" borderId="105" xfId="0" applyFont="1" applyFill="1" applyBorder="1" applyAlignment="1">
      <alignment horizontal="center" vertical="center" wrapText="1"/>
    </xf>
    <xf numFmtId="0" fontId="81" fillId="0" borderId="107" xfId="0" applyFont="1" applyFill="1" applyBorder="1" applyAlignment="1">
      <alignment horizontal="center" vertical="center" wrapText="1"/>
    </xf>
    <xf numFmtId="0" fontId="81" fillId="0" borderId="106" xfId="0" applyFont="1" applyFill="1" applyBorder="1" applyAlignment="1">
      <alignment horizontal="center" vertical="center" wrapText="1"/>
    </xf>
    <xf numFmtId="0" fontId="75" fillId="0" borderId="17" xfId="53" applyFont="1" applyFill="1" applyBorder="1" applyAlignment="1">
      <alignment horizontal="center" vertical="center" wrapText="1"/>
      <protection/>
    </xf>
    <xf numFmtId="0" fontId="75" fillId="0" borderId="101" xfId="0" applyFont="1" applyFill="1" applyBorder="1" applyAlignment="1">
      <alignment vertical="center" wrapText="1"/>
    </xf>
    <xf numFmtId="0" fontId="75" fillId="0" borderId="6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75" fillId="0" borderId="109" xfId="0" applyFont="1" applyFill="1" applyBorder="1" applyAlignment="1">
      <alignment horizontal="center" vertical="center" wrapText="1"/>
    </xf>
    <xf numFmtId="0" fontId="81" fillId="0" borderId="51" xfId="0" applyFont="1" applyFill="1" applyBorder="1" applyAlignment="1">
      <alignment horizontal="center" vertical="center" wrapText="1"/>
    </xf>
    <xf numFmtId="0" fontId="81" fillId="0" borderId="108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7" xfId="5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22" fillId="0" borderId="18" xfId="53" applyNumberFormat="1" applyFont="1" applyBorder="1" applyAlignment="1">
      <alignment horizontal="center" vertical="center" wrapText="1"/>
      <protection/>
    </xf>
    <xf numFmtId="0" fontId="17" fillId="0" borderId="94" xfId="0" applyFont="1" applyBorder="1" applyAlignment="1">
      <alignment vertical="center" wrapText="1"/>
    </xf>
    <xf numFmtId="0" fontId="17" fillId="0" borderId="94" xfId="0" applyFont="1" applyBorder="1" applyAlignment="1">
      <alignment vertical="center" wrapText="1"/>
    </xf>
    <xf numFmtId="0" fontId="17" fillId="0" borderId="100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77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95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5" fillId="0" borderId="105" xfId="0" applyNumberFormat="1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24" fillId="0" borderId="18" xfId="53" applyFont="1" applyBorder="1" applyAlignment="1">
      <alignment horizontal="center" vertical="center" wrapText="1"/>
      <protection/>
    </xf>
    <xf numFmtId="0" fontId="0" fillId="0" borderId="94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7" fillId="0" borderId="94" xfId="0" applyFont="1" applyBorder="1" applyAlignment="1">
      <alignment wrapText="1"/>
    </xf>
    <xf numFmtId="0" fontId="17" fillId="0" borderId="10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7" xfId="0" applyFont="1" applyBorder="1" applyAlignment="1">
      <alignment wrapText="1"/>
    </xf>
    <xf numFmtId="0" fontId="17" fillId="0" borderId="69" xfId="0" applyFont="1" applyBorder="1" applyAlignment="1">
      <alignment wrapText="1"/>
    </xf>
    <xf numFmtId="0" fontId="17" fillId="0" borderId="95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2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2" fillId="33" borderId="95" xfId="0" applyFont="1" applyFill="1" applyBorder="1" applyAlignment="1" applyProtection="1">
      <alignment horizontal="right" vertical="center"/>
      <protection/>
    </xf>
    <xf numFmtId="0" fontId="20" fillId="33" borderId="95" xfId="0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7" fillId="33" borderId="3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191" fontId="12" fillId="33" borderId="35" xfId="0" applyNumberFormat="1" applyFont="1" applyFill="1" applyBorder="1" applyAlignment="1" applyProtection="1">
      <alignment horizontal="center" vertical="center"/>
      <protection/>
    </xf>
    <xf numFmtId="191" fontId="12" fillId="33" borderId="0" xfId="0" applyNumberFormat="1" applyFont="1" applyFill="1" applyBorder="1" applyAlignment="1" applyProtection="1">
      <alignment horizontal="center" vertical="center"/>
      <protection/>
    </xf>
    <xf numFmtId="191" fontId="11" fillId="33" borderId="112" xfId="0" applyNumberFormat="1" applyFont="1" applyFill="1" applyBorder="1" applyAlignment="1" applyProtection="1">
      <alignment horizontal="center" vertical="center"/>
      <protection/>
    </xf>
    <xf numFmtId="191" fontId="11" fillId="33" borderId="93" xfId="0" applyNumberFormat="1" applyFont="1" applyFill="1" applyBorder="1" applyAlignment="1" applyProtection="1">
      <alignment horizontal="center" vertical="center"/>
      <protection/>
    </xf>
    <xf numFmtId="0" fontId="7" fillId="33" borderId="66" xfId="0" applyNumberFormat="1" applyFont="1" applyFill="1" applyBorder="1" applyAlignment="1" applyProtection="1">
      <alignment horizontal="center" vertical="center"/>
      <protection/>
    </xf>
    <xf numFmtId="0" fontId="7" fillId="33" borderId="113" xfId="0" applyNumberFormat="1" applyFont="1" applyFill="1" applyBorder="1" applyAlignment="1" applyProtection="1">
      <alignment horizontal="center" vertical="center"/>
      <protection/>
    </xf>
    <xf numFmtId="49" fontId="7" fillId="33" borderId="96" xfId="0" applyNumberFormat="1" applyFont="1" applyFill="1" applyBorder="1" applyAlignment="1">
      <alignment horizontal="right" vertical="center" wrapText="1"/>
    </xf>
    <xf numFmtId="49" fontId="7" fillId="33" borderId="92" xfId="0" applyNumberFormat="1" applyFont="1" applyFill="1" applyBorder="1" applyAlignment="1">
      <alignment horizontal="right" vertical="center" wrapText="1"/>
    </xf>
    <xf numFmtId="0" fontId="7" fillId="33" borderId="96" xfId="0" applyFont="1" applyFill="1" applyBorder="1" applyAlignment="1">
      <alignment horizontal="right" vertical="center" wrapText="1"/>
    </xf>
    <xf numFmtId="0" fontId="7" fillId="33" borderId="92" xfId="0" applyFont="1" applyFill="1" applyBorder="1" applyAlignment="1">
      <alignment horizontal="right" vertical="center" wrapText="1"/>
    </xf>
    <xf numFmtId="0" fontId="7" fillId="33" borderId="33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100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right" vertical="center"/>
    </xf>
    <xf numFmtId="0" fontId="5" fillId="33" borderId="114" xfId="0" applyFont="1" applyFill="1" applyBorder="1" applyAlignment="1">
      <alignment horizontal="right" vertical="center"/>
    </xf>
    <xf numFmtId="0" fontId="5" fillId="33" borderId="91" xfId="0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1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01" xfId="0" applyFont="1" applyFill="1" applyBorder="1" applyAlignment="1" applyProtection="1">
      <alignment horizontal="right" vertical="center"/>
      <protection/>
    </xf>
    <xf numFmtId="0" fontId="5" fillId="33" borderId="62" xfId="0" applyFont="1" applyFill="1" applyBorder="1" applyAlignment="1" applyProtection="1">
      <alignment horizontal="right" vertical="center"/>
      <protection/>
    </xf>
    <xf numFmtId="0" fontId="5" fillId="33" borderId="88" xfId="0" applyFont="1" applyFill="1" applyBorder="1" applyAlignment="1">
      <alignment horizontal="right" vertical="center" wrapText="1"/>
    </xf>
    <xf numFmtId="0" fontId="5" fillId="33" borderId="115" xfId="0" applyFont="1" applyFill="1" applyBorder="1" applyAlignment="1">
      <alignment horizontal="right" vertical="center" wrapText="1"/>
    </xf>
    <xf numFmtId="0" fontId="5" fillId="33" borderId="81" xfId="0" applyFont="1" applyFill="1" applyBorder="1" applyAlignment="1">
      <alignment horizontal="right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12" fillId="33" borderId="96" xfId="0" applyFont="1" applyFill="1" applyBorder="1" applyAlignment="1">
      <alignment horizontal="center" vertical="center" wrapText="1"/>
    </xf>
    <xf numFmtId="0" fontId="12" fillId="33" borderId="97" xfId="0" applyFont="1" applyFill="1" applyBorder="1" applyAlignment="1">
      <alignment horizontal="center" vertical="center" wrapText="1"/>
    </xf>
    <xf numFmtId="1" fontId="7" fillId="33" borderId="3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01" xfId="0" applyNumberFormat="1" applyFont="1" applyFill="1" applyBorder="1" applyAlignment="1" applyProtection="1">
      <alignment horizontal="center" vertical="center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191" fontId="11" fillId="33" borderId="91" xfId="0" applyNumberFormat="1" applyFont="1" applyFill="1" applyBorder="1" applyAlignment="1" applyProtection="1">
      <alignment horizontal="center" vertical="center"/>
      <protection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91" fontId="11" fillId="33" borderId="62" xfId="0" applyNumberFormat="1" applyFont="1" applyFill="1" applyBorder="1" applyAlignment="1" applyProtection="1">
      <alignment horizontal="center" vertical="center"/>
      <protection/>
    </xf>
    <xf numFmtId="191" fontId="11" fillId="33" borderId="66" xfId="0" applyNumberFormat="1" applyFont="1" applyFill="1" applyBorder="1" applyAlignment="1" applyProtection="1">
      <alignment horizontal="center" vertical="center"/>
      <protection/>
    </xf>
    <xf numFmtId="191" fontId="11" fillId="33" borderId="113" xfId="0" applyNumberFormat="1" applyFont="1" applyFill="1" applyBorder="1" applyAlignment="1" applyProtection="1">
      <alignment horizontal="center" vertical="center"/>
      <protection/>
    </xf>
    <xf numFmtId="191" fontId="11" fillId="33" borderId="90" xfId="0" applyNumberFormat="1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right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91" xfId="0" applyNumberFormat="1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80" fontId="2" fillId="33" borderId="26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10" fillId="33" borderId="95" xfId="0" applyNumberFormat="1" applyFont="1" applyFill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73" xfId="0" applyNumberFormat="1" applyFont="1" applyFill="1" applyBorder="1" applyAlignment="1" applyProtection="1">
      <alignment horizontal="center" vertical="center"/>
      <protection/>
    </xf>
    <xf numFmtId="190" fontId="2" fillId="33" borderId="116" xfId="0" applyNumberFormat="1" applyFont="1" applyFill="1" applyBorder="1" applyAlignment="1" applyProtection="1">
      <alignment horizontal="center" vertical="center"/>
      <protection/>
    </xf>
    <xf numFmtId="190" fontId="2" fillId="33" borderId="21" xfId="0" applyNumberFormat="1" applyFont="1" applyFill="1" applyBorder="1" applyAlignment="1" applyProtection="1">
      <alignment horizontal="center" vertical="center"/>
      <protection/>
    </xf>
    <xf numFmtId="190" fontId="2" fillId="33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7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16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17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12" xfId="0" applyNumberFormat="1" applyFont="1" applyFill="1" applyBorder="1" applyAlignment="1" applyProtection="1">
      <alignment horizontal="center" vertical="center" wrapText="1"/>
      <protection/>
    </xf>
    <xf numFmtId="180" fontId="2" fillId="33" borderId="93" xfId="0" applyNumberFormat="1" applyFont="1" applyFill="1" applyBorder="1" applyAlignment="1" applyProtection="1">
      <alignment horizontal="center" vertical="center" wrapText="1"/>
      <protection/>
    </xf>
    <xf numFmtId="180" fontId="2" fillId="33" borderId="118" xfId="0" applyNumberFormat="1" applyFont="1" applyFill="1" applyBorder="1" applyAlignment="1" applyProtection="1">
      <alignment horizontal="center" vertical="center" wrapText="1"/>
      <protection/>
    </xf>
    <xf numFmtId="180" fontId="2" fillId="33" borderId="119" xfId="0" applyNumberFormat="1" applyFont="1" applyFill="1" applyBorder="1" applyAlignment="1" applyProtection="1">
      <alignment horizontal="center" vertical="center" wrapText="1"/>
      <protection/>
    </xf>
    <xf numFmtId="180" fontId="2" fillId="33" borderId="95" xfId="0" applyNumberFormat="1" applyFont="1" applyFill="1" applyBorder="1" applyAlignment="1" applyProtection="1">
      <alignment horizontal="center" vertical="center" wrapText="1"/>
      <protection/>
    </xf>
    <xf numFmtId="180" fontId="2" fillId="33" borderId="120" xfId="0" applyNumberFormat="1" applyFont="1" applyFill="1" applyBorder="1" applyAlignment="1" applyProtection="1">
      <alignment horizontal="center" vertical="center" wrapText="1"/>
      <protection/>
    </xf>
    <xf numFmtId="190" fontId="2" fillId="33" borderId="121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22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58" xfId="0" applyNumberFormat="1" applyFont="1" applyFill="1" applyBorder="1" applyAlignment="1" applyProtection="1">
      <alignment horizontal="center" vertical="center" wrapText="1"/>
      <protection/>
    </xf>
    <xf numFmtId="190" fontId="2" fillId="33" borderId="74" xfId="0" applyNumberFormat="1" applyFont="1" applyFill="1" applyBorder="1" applyAlignment="1" applyProtection="1">
      <alignment horizontal="center" vertical="center" wrapText="1"/>
      <protection/>
    </xf>
    <xf numFmtId="190" fontId="2" fillId="33" borderId="10" xfId="0" applyNumberFormat="1" applyFont="1" applyFill="1" applyBorder="1" applyAlignment="1" applyProtection="1">
      <alignment horizontal="center" vertical="center" wrapText="1"/>
      <protection/>
    </xf>
    <xf numFmtId="190" fontId="2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33" borderId="118" xfId="0" applyNumberFormat="1" applyFont="1" applyFill="1" applyBorder="1" applyAlignment="1" applyProtection="1">
      <alignment horizontal="center" vertical="center"/>
      <protection/>
    </xf>
    <xf numFmtId="191" fontId="11" fillId="33" borderId="34" xfId="0" applyNumberFormat="1" applyFont="1" applyFill="1" applyBorder="1" applyAlignment="1" applyProtection="1">
      <alignment horizontal="center" vertical="center"/>
      <protection/>
    </xf>
    <xf numFmtId="191" fontId="11" fillId="33" borderId="15" xfId="0" applyNumberFormat="1" applyFont="1" applyFill="1" applyBorder="1" applyAlignment="1" applyProtection="1">
      <alignment horizontal="center" vertical="center"/>
      <protection/>
    </xf>
    <xf numFmtId="191" fontId="11" fillId="33" borderId="16" xfId="0" applyNumberFormat="1" applyFont="1" applyFill="1" applyBorder="1" applyAlignment="1" applyProtection="1">
      <alignment horizontal="center" vertical="center"/>
      <protection/>
    </xf>
    <xf numFmtId="190" fontId="7" fillId="33" borderId="35" xfId="0" applyNumberFormat="1" applyFont="1" applyFill="1" applyBorder="1" applyAlignment="1" applyProtection="1">
      <alignment horizontal="center" vertical="center"/>
      <protection/>
    </xf>
    <xf numFmtId="190" fontId="7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34" xfId="0" applyNumberFormat="1" applyFont="1" applyFill="1" applyBorder="1" applyAlignment="1" applyProtection="1">
      <alignment horizontal="center" vertical="center"/>
      <protection/>
    </xf>
    <xf numFmtId="190" fontId="7" fillId="33" borderId="15" xfId="0" applyNumberFormat="1" applyFont="1" applyFill="1" applyBorder="1" applyAlignment="1" applyProtection="1">
      <alignment horizontal="center" vertical="center"/>
      <protection/>
    </xf>
    <xf numFmtId="190" fontId="7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72" xfId="0" applyNumberFormat="1" applyFont="1" applyFill="1" applyBorder="1" applyAlignment="1" applyProtection="1">
      <alignment horizontal="center" vertical="center" textRotation="90"/>
      <protection/>
    </xf>
    <xf numFmtId="0" fontId="2" fillId="33" borderId="124" xfId="0" applyNumberFormat="1" applyFont="1" applyFill="1" applyBorder="1" applyAlignment="1" applyProtection="1">
      <alignment horizontal="center" vertical="center" textRotation="90"/>
      <protection/>
    </xf>
    <xf numFmtId="190" fontId="2" fillId="33" borderId="125" xfId="0" applyNumberFormat="1" applyFont="1" applyFill="1" applyBorder="1" applyAlignment="1" applyProtection="1">
      <alignment horizontal="center" vertical="center" wrapText="1"/>
      <protection/>
    </xf>
    <xf numFmtId="190" fontId="2" fillId="33" borderId="93" xfId="0" applyNumberFormat="1" applyFont="1" applyFill="1" applyBorder="1" applyAlignment="1" applyProtection="1">
      <alignment horizontal="center" vertical="center" wrapText="1"/>
      <protection/>
    </xf>
    <xf numFmtId="190" fontId="2" fillId="33" borderId="126" xfId="0" applyNumberFormat="1" applyFont="1" applyFill="1" applyBorder="1" applyAlignment="1" applyProtection="1">
      <alignment horizontal="center" vertical="center" wrapText="1"/>
      <protection/>
    </xf>
    <xf numFmtId="190" fontId="2" fillId="33" borderId="127" xfId="0" applyNumberFormat="1" applyFont="1" applyFill="1" applyBorder="1" applyAlignment="1" applyProtection="1">
      <alignment horizontal="center" vertical="center" wrapText="1"/>
      <protection/>
    </xf>
    <xf numFmtId="190" fontId="2" fillId="33" borderId="95" xfId="0" applyNumberFormat="1" applyFont="1" applyFill="1" applyBorder="1" applyAlignment="1" applyProtection="1">
      <alignment horizontal="center" vertical="center" wrapText="1"/>
      <protection/>
    </xf>
    <xf numFmtId="190" fontId="2" fillId="33" borderId="128" xfId="0" applyNumberFormat="1" applyFont="1" applyFill="1" applyBorder="1" applyAlignment="1" applyProtection="1">
      <alignment horizontal="center" vertical="center" wrapText="1"/>
      <protection/>
    </xf>
    <xf numFmtId="190" fontId="2" fillId="33" borderId="129" xfId="0" applyNumberFormat="1" applyFont="1" applyFill="1" applyBorder="1" applyAlignment="1" applyProtection="1">
      <alignment horizontal="center" vertical="center" wrapText="1"/>
      <protection/>
    </xf>
    <xf numFmtId="190" fontId="2" fillId="33" borderId="130" xfId="0" applyNumberFormat="1" applyFont="1" applyFill="1" applyBorder="1" applyAlignment="1" applyProtection="1">
      <alignment horizontal="center" vertical="center" wrapText="1"/>
      <protection/>
    </xf>
    <xf numFmtId="182" fontId="32" fillId="33" borderId="17" xfId="0" applyNumberFormat="1" applyFont="1" applyFill="1" applyBorder="1" applyAlignment="1" applyProtection="1">
      <alignment horizontal="center" vertical="center" wrapText="1"/>
      <protection/>
    </xf>
    <xf numFmtId="0" fontId="33" fillId="33" borderId="101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182" fontId="32" fillId="33" borderId="10" xfId="0" applyNumberFormat="1" applyFont="1" applyFill="1" applyBorder="1" applyAlignment="1" applyProtection="1">
      <alignment horizontal="center" vertical="center" wrapText="1"/>
      <protection/>
    </xf>
    <xf numFmtId="182" fontId="33" fillId="33" borderId="10" xfId="0" applyNumberFormat="1" applyFont="1" applyFill="1" applyBorder="1" applyAlignment="1">
      <alignment vertical="center" wrapText="1"/>
    </xf>
    <xf numFmtId="182" fontId="33" fillId="33" borderId="101" xfId="0" applyNumberFormat="1" applyFont="1" applyFill="1" applyBorder="1" applyAlignment="1">
      <alignment horizontal="center" vertical="center" wrapText="1"/>
    </xf>
    <xf numFmtId="182" fontId="33" fillId="33" borderId="62" xfId="0" applyNumberFormat="1" applyFont="1" applyFill="1" applyBorder="1" applyAlignment="1">
      <alignment horizontal="center" vertical="center" wrapText="1"/>
    </xf>
    <xf numFmtId="182" fontId="32" fillId="33" borderId="0" xfId="0" applyNumberFormat="1" applyFont="1" applyFill="1" applyBorder="1" applyAlignment="1" applyProtection="1">
      <alignment horizontal="center" vertical="center" wrapText="1"/>
      <protection/>
    </xf>
    <xf numFmtId="182" fontId="33" fillId="33" borderId="0" xfId="0" applyNumberFormat="1" applyFont="1" applyFill="1" applyBorder="1" applyAlignment="1">
      <alignment vertical="center" wrapText="1"/>
    </xf>
    <xf numFmtId="49" fontId="7" fillId="33" borderId="97" xfId="0" applyNumberFormat="1" applyFont="1" applyFill="1" applyBorder="1" applyAlignment="1">
      <alignment horizontal="right" vertical="center" wrapText="1"/>
    </xf>
    <xf numFmtId="49" fontId="7" fillId="33" borderId="96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01" xfId="0" applyNumberFormat="1" applyFont="1" applyFill="1" applyBorder="1" applyAlignment="1" applyProtection="1">
      <alignment horizontal="center" vertical="center"/>
      <protection/>
    </xf>
    <xf numFmtId="0" fontId="7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94" xfId="0" applyNumberFormat="1" applyFont="1" applyFill="1" applyBorder="1" applyAlignment="1" applyProtection="1">
      <alignment horizontal="center" vertical="center"/>
      <protection/>
    </xf>
    <xf numFmtId="0" fontId="5" fillId="33" borderId="100" xfId="0" applyNumberFormat="1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113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62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1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88" xfId="0" applyNumberFormat="1" applyFont="1" applyFill="1" applyBorder="1" applyAlignment="1" applyProtection="1">
      <alignment horizontal="center" vertical="center" wrapText="1"/>
      <protection/>
    </xf>
    <xf numFmtId="1" fontId="2" fillId="33" borderId="81" xfId="0" applyNumberFormat="1" applyFont="1" applyFill="1" applyBorder="1" applyAlignment="1" applyProtection="1">
      <alignment horizontal="center" vertical="center" wrapText="1"/>
      <protection/>
    </xf>
    <xf numFmtId="181" fontId="1" fillId="33" borderId="17" xfId="0" applyNumberFormat="1" applyFont="1" applyFill="1" applyBorder="1" applyAlignment="1" applyProtection="1">
      <alignment horizontal="center" vertical="center"/>
      <protection/>
    </xf>
    <xf numFmtId="181" fontId="1" fillId="33" borderId="62" xfId="0" applyNumberFormat="1" applyFont="1" applyFill="1" applyBorder="1" applyAlignment="1" applyProtection="1">
      <alignment horizontal="center" vertical="center"/>
      <protection/>
    </xf>
    <xf numFmtId="49" fontId="2" fillId="33" borderId="88" xfId="0" applyNumberFormat="1" applyFont="1" applyFill="1" applyBorder="1" applyAlignment="1" applyProtection="1">
      <alignment horizontal="center" vertical="center" wrapText="1"/>
      <protection/>
    </xf>
    <xf numFmtId="49" fontId="2" fillId="33" borderId="81" xfId="0" applyNumberFormat="1" applyFont="1" applyFill="1" applyBorder="1" applyAlignment="1" applyProtection="1">
      <alignment horizontal="center" vertical="center" wrapText="1"/>
      <protection/>
    </xf>
    <xf numFmtId="1" fontId="7" fillId="33" borderId="60" xfId="0" applyNumberFormat="1" applyFont="1" applyFill="1" applyBorder="1" applyAlignment="1">
      <alignment horizontal="center" vertical="center" wrapText="1"/>
    </xf>
    <xf numFmtId="1" fontId="7" fillId="33" borderId="92" xfId="0" applyNumberFormat="1" applyFont="1" applyFill="1" applyBorder="1" applyAlignment="1">
      <alignment horizontal="center" vertical="center" wrapText="1"/>
    </xf>
    <xf numFmtId="1" fontId="7" fillId="33" borderId="131" xfId="0" applyNumberFormat="1" applyFont="1" applyFill="1" applyBorder="1" applyAlignment="1">
      <alignment horizontal="center" vertic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131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49" fontId="5" fillId="33" borderId="59" xfId="0" applyNumberFormat="1" applyFont="1" applyFill="1" applyBorder="1" applyAlignment="1">
      <alignment horizontal="center" vertical="center" wrapText="1"/>
    </xf>
    <xf numFmtId="49" fontId="5" fillId="33" borderId="91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62" xfId="0" applyNumberFormat="1" applyFont="1" applyFill="1" applyBorder="1" applyAlignment="1">
      <alignment horizontal="center" vertical="center" wrapText="1"/>
    </xf>
    <xf numFmtId="49" fontId="5" fillId="33" borderId="88" xfId="0" applyNumberFormat="1" applyFont="1" applyFill="1" applyBorder="1" applyAlignment="1">
      <alignment horizontal="center" vertical="center" wrapText="1"/>
    </xf>
    <xf numFmtId="49" fontId="5" fillId="33" borderId="81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/>
    </xf>
    <xf numFmtId="1" fontId="7" fillId="33" borderId="92" xfId="0" applyNumberFormat="1" applyFont="1" applyFill="1" applyBorder="1" applyAlignment="1">
      <alignment horizontal="center" vertical="center"/>
    </xf>
    <xf numFmtId="1" fontId="11" fillId="33" borderId="59" xfId="0" applyNumberFormat="1" applyFont="1" applyFill="1" applyBorder="1" applyAlignment="1" applyProtection="1">
      <alignment horizontal="center" vertical="center"/>
      <protection/>
    </xf>
    <xf numFmtId="1" fontId="11" fillId="33" borderId="91" xfId="0" applyNumberFormat="1" applyFont="1" applyFill="1" applyBorder="1" applyAlignment="1" applyProtection="1">
      <alignment horizontal="center" vertical="center"/>
      <protection/>
    </xf>
    <xf numFmtId="191" fontId="11" fillId="33" borderId="96" xfId="0" applyNumberFormat="1" applyFont="1" applyFill="1" applyBorder="1" applyAlignment="1" applyProtection="1">
      <alignment horizontal="center" vertical="center"/>
      <protection/>
    </xf>
    <xf numFmtId="191" fontId="11" fillId="33" borderId="97" xfId="0" applyNumberFormat="1" applyFont="1" applyFill="1" applyBorder="1" applyAlignment="1" applyProtection="1">
      <alignment horizontal="center" vertical="center"/>
      <protection/>
    </xf>
    <xf numFmtId="191" fontId="11" fillId="33" borderId="98" xfId="0" applyNumberFormat="1" applyFont="1" applyFill="1" applyBorder="1" applyAlignment="1" applyProtection="1">
      <alignment horizontal="center" vertical="center"/>
      <protection/>
    </xf>
    <xf numFmtId="1" fontId="11" fillId="33" borderId="17" xfId="0" applyNumberFormat="1" applyFont="1" applyFill="1" applyBorder="1" applyAlignment="1" applyProtection="1">
      <alignment horizontal="center" vertical="center"/>
      <protection/>
    </xf>
    <xf numFmtId="1" fontId="11" fillId="33" borderId="62" xfId="0" applyNumberFormat="1" applyFont="1" applyFill="1" applyBorder="1" applyAlignment="1" applyProtection="1">
      <alignment horizontal="center" vertical="center"/>
      <protection/>
    </xf>
    <xf numFmtId="181" fontId="11" fillId="33" borderId="59" xfId="0" applyNumberFormat="1" applyFont="1" applyFill="1" applyBorder="1" applyAlignment="1" applyProtection="1">
      <alignment horizontal="center" vertical="center"/>
      <protection/>
    </xf>
    <xf numFmtId="181" fontId="11" fillId="33" borderId="91" xfId="0" applyNumberFormat="1" applyFont="1" applyFill="1" applyBorder="1" applyAlignment="1" applyProtection="1">
      <alignment horizontal="center" vertical="center"/>
      <protection/>
    </xf>
    <xf numFmtId="181" fontId="11" fillId="33" borderId="17" xfId="0" applyNumberFormat="1" applyFont="1" applyFill="1" applyBorder="1" applyAlignment="1" applyProtection="1">
      <alignment horizontal="center" vertical="center"/>
      <protection/>
    </xf>
    <xf numFmtId="181" fontId="11" fillId="33" borderId="62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49" fontId="5" fillId="33" borderId="62" xfId="0" applyNumberFormat="1" applyFont="1" applyFill="1" applyBorder="1" applyAlignment="1" applyProtection="1">
      <alignment horizontal="center" vertical="center"/>
      <protection/>
    </xf>
    <xf numFmtId="180" fontId="5" fillId="33" borderId="17" xfId="0" applyNumberFormat="1" applyFont="1" applyFill="1" applyBorder="1" applyAlignment="1" applyProtection="1">
      <alignment horizontal="center" vertical="center"/>
      <protection/>
    </xf>
    <xf numFmtId="180" fontId="5" fillId="33" borderId="62" xfId="0" applyNumberFormat="1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 applyProtection="1">
      <alignment horizontal="center" vertical="center" wrapText="1"/>
      <protection/>
    </xf>
    <xf numFmtId="1" fontId="7" fillId="33" borderId="92" xfId="0" applyNumberFormat="1" applyFont="1" applyFill="1" applyBorder="1" applyAlignment="1" applyProtection="1">
      <alignment horizontal="center" vertical="center" wrapText="1"/>
      <protection/>
    </xf>
    <xf numFmtId="1" fontId="5" fillId="33" borderId="60" xfId="0" applyNumberFormat="1" applyFont="1" applyFill="1" applyBorder="1" applyAlignment="1" applyProtection="1">
      <alignment horizontal="center" vertical="center" wrapText="1"/>
      <protection/>
    </xf>
    <xf numFmtId="1" fontId="5" fillId="33" borderId="92" xfId="0" applyNumberFormat="1" applyFont="1" applyFill="1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/>
    </xf>
    <xf numFmtId="2" fontId="7" fillId="33" borderId="92" xfId="0" applyNumberFormat="1" applyFont="1" applyFill="1" applyBorder="1" applyAlignment="1" applyProtection="1">
      <alignment horizontal="center" vertical="center" wrapText="1"/>
      <protection/>
    </xf>
    <xf numFmtId="2" fontId="5" fillId="33" borderId="60" xfId="0" applyNumberFormat="1" applyFont="1" applyFill="1" applyBorder="1" applyAlignment="1" applyProtection="1">
      <alignment horizontal="center" vertical="center" wrapText="1"/>
      <protection/>
    </xf>
    <xf numFmtId="2" fontId="5" fillId="33" borderId="92" xfId="0" applyNumberFormat="1" applyFont="1" applyFill="1" applyBorder="1" applyAlignment="1" applyProtection="1">
      <alignment horizontal="center" vertical="center" wrapText="1"/>
      <protection/>
    </xf>
    <xf numFmtId="191" fontId="11" fillId="33" borderId="60" xfId="0" applyNumberFormat="1" applyFont="1" applyFill="1" applyBorder="1" applyAlignment="1" applyProtection="1">
      <alignment horizontal="center" vertical="center"/>
      <protection/>
    </xf>
    <xf numFmtId="191" fontId="11" fillId="33" borderId="92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62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91" xfId="0" applyNumberFormat="1" applyFont="1" applyFill="1" applyBorder="1" applyAlignment="1">
      <alignment horizontal="center" vertical="center" wrapText="1"/>
    </xf>
    <xf numFmtId="49" fontId="5" fillId="33" borderId="88" xfId="0" applyNumberFormat="1" applyFont="1" applyFill="1" applyBorder="1" applyAlignment="1">
      <alignment horizontal="center" vertical="center" wrapText="1"/>
    </xf>
    <xf numFmtId="49" fontId="5" fillId="33" borderId="81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92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92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92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9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1" fontId="5" fillId="33" borderId="88" xfId="0" applyNumberFormat="1" applyFont="1" applyFill="1" applyBorder="1" applyAlignment="1">
      <alignment horizontal="center" vertical="center" wrapText="1"/>
    </xf>
    <xf numFmtId="1" fontId="5" fillId="33" borderId="8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49" fontId="12" fillId="33" borderId="60" xfId="0" applyNumberFormat="1" applyFont="1" applyFill="1" applyBorder="1" applyAlignment="1">
      <alignment horizontal="center" vertical="center" wrapText="1"/>
    </xf>
    <xf numFmtId="49" fontId="12" fillId="33" borderId="9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91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62" xfId="0" applyNumberFormat="1" applyFont="1" applyFill="1" applyBorder="1" applyAlignment="1" applyProtection="1">
      <alignment horizontal="center" vertical="center"/>
      <protection/>
    </xf>
    <xf numFmtId="190" fontId="2" fillId="0" borderId="58" xfId="0" applyNumberFormat="1" applyFont="1" applyFill="1" applyBorder="1" applyAlignment="1" applyProtection="1">
      <alignment horizontal="center" vertical="center" wrapText="1"/>
      <protection/>
    </xf>
    <xf numFmtId="190" fontId="2" fillId="0" borderId="74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95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 textRotation="90"/>
      <protection/>
    </xf>
    <xf numFmtId="0" fontId="2" fillId="0" borderId="124" xfId="0" applyNumberFormat="1" applyFont="1" applyFill="1" applyBorder="1" applyAlignment="1" applyProtection="1">
      <alignment horizontal="center" vertical="center" textRotation="90"/>
      <protection/>
    </xf>
    <xf numFmtId="190" fontId="2" fillId="0" borderId="73" xfId="0" applyNumberFormat="1" applyFont="1" applyFill="1" applyBorder="1" applyAlignment="1" applyProtection="1">
      <alignment horizontal="center" vertical="center"/>
      <protection/>
    </xf>
    <xf numFmtId="190" fontId="2" fillId="0" borderId="116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5" xfId="0" applyNumberFormat="1" applyFont="1" applyFill="1" applyBorder="1" applyAlignment="1" applyProtection="1">
      <alignment horizontal="center" vertical="center" wrapText="1"/>
      <protection/>
    </xf>
    <xf numFmtId="190" fontId="2" fillId="0" borderId="93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 wrapText="1"/>
      <protection/>
    </xf>
    <xf numFmtId="190" fontId="2" fillId="0" borderId="127" xfId="0" applyNumberFormat="1" applyFont="1" applyFill="1" applyBorder="1" applyAlignment="1" applyProtection="1">
      <alignment horizontal="center" vertical="center" wrapText="1"/>
      <protection/>
    </xf>
    <xf numFmtId="190" fontId="2" fillId="0" borderId="95" xfId="0" applyNumberFormat="1" applyFont="1" applyFill="1" applyBorder="1" applyAlignment="1" applyProtection="1">
      <alignment horizontal="center" vertical="center" wrapText="1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0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4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88" xfId="0" applyNumberFormat="1" applyFont="1" applyFill="1" applyBorder="1" applyAlignment="1" applyProtection="1">
      <alignment horizontal="center" vertical="center" wrapText="1"/>
      <protection/>
    </xf>
    <xf numFmtId="1" fontId="2" fillId="0" borderId="81" xfId="0" applyNumberFormat="1" applyFont="1" applyFill="1" applyBorder="1" applyAlignment="1" applyProtection="1">
      <alignment horizontal="center" vertical="center" wrapText="1"/>
      <protection/>
    </xf>
    <xf numFmtId="49" fontId="2" fillId="0" borderId="88" xfId="0" applyNumberFormat="1" applyFont="1" applyFill="1" applyBorder="1" applyAlignment="1" applyProtection="1">
      <alignment horizontal="center" vertical="center" wrapText="1"/>
      <protection/>
    </xf>
    <xf numFmtId="49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2" fillId="0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2" xfId="0" applyNumberFormat="1" applyFont="1" applyFill="1" applyBorder="1" applyAlignment="1" applyProtection="1">
      <alignment horizontal="center" vertical="center" wrapText="1"/>
      <protection/>
    </xf>
    <xf numFmtId="180" fontId="2" fillId="0" borderId="93" xfId="0" applyNumberFormat="1" applyFont="1" applyFill="1" applyBorder="1" applyAlignment="1" applyProtection="1">
      <alignment horizontal="center" vertical="center" wrapText="1"/>
      <protection/>
    </xf>
    <xf numFmtId="180" fontId="2" fillId="0" borderId="118" xfId="0" applyNumberFormat="1" applyFont="1" applyFill="1" applyBorder="1" applyAlignment="1" applyProtection="1">
      <alignment horizontal="center" vertical="center" wrapText="1"/>
      <protection/>
    </xf>
    <xf numFmtId="180" fontId="2" fillId="0" borderId="119" xfId="0" applyNumberFormat="1" applyFont="1" applyFill="1" applyBorder="1" applyAlignment="1" applyProtection="1">
      <alignment horizontal="center" vertical="center" wrapText="1"/>
      <protection/>
    </xf>
    <xf numFmtId="180" fontId="2" fillId="0" borderId="95" xfId="0" applyNumberFormat="1" applyFont="1" applyFill="1" applyBorder="1" applyAlignment="1" applyProtection="1">
      <alignment horizontal="center" vertical="center" wrapText="1"/>
      <protection/>
    </xf>
    <xf numFmtId="180" fontId="2" fillId="0" borderId="120" xfId="0" applyNumberFormat="1" applyFont="1" applyFill="1" applyBorder="1" applyAlignment="1" applyProtection="1">
      <alignment horizontal="center" vertical="center" wrapText="1"/>
      <protection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91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2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88" xfId="0" applyNumberFormat="1" applyFont="1" applyFill="1" applyBorder="1" applyAlignment="1">
      <alignment horizontal="center" vertical="center" wrapText="1"/>
    </xf>
    <xf numFmtId="1" fontId="5" fillId="0" borderId="81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92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1" fontId="7" fillId="0" borderId="131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13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62" xfId="0" applyNumberFormat="1" applyFont="1" applyFill="1" applyBorder="1" applyAlignment="1">
      <alignment horizontal="center" vertical="center" wrapText="1"/>
    </xf>
    <xf numFmtId="0" fontId="80" fillId="0" borderId="60" xfId="0" applyFont="1" applyFill="1" applyBorder="1" applyAlignment="1">
      <alignment horizontal="center" vertical="center" wrapText="1"/>
    </xf>
    <xf numFmtId="0" fontId="80" fillId="0" borderId="9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96" xfId="0" applyFont="1" applyFill="1" applyBorder="1" applyAlignment="1">
      <alignment horizontal="right" vertical="center" wrapText="1"/>
    </xf>
    <xf numFmtId="0" fontId="7" fillId="0" borderId="92" xfId="0" applyFont="1" applyFill="1" applyBorder="1" applyAlignment="1">
      <alignment horizontal="right" vertical="center" wrapText="1"/>
    </xf>
    <xf numFmtId="1" fontId="7" fillId="0" borderId="60" xfId="0" applyNumberFormat="1" applyFont="1" applyFill="1" applyBorder="1" applyAlignment="1">
      <alignment horizontal="center" vertical="center"/>
    </xf>
    <xf numFmtId="1" fontId="7" fillId="0" borderId="92" xfId="0" applyNumberFormat="1" applyFont="1" applyFill="1" applyBorder="1" applyAlignment="1">
      <alignment horizontal="center" vertical="center"/>
    </xf>
    <xf numFmtId="191" fontId="11" fillId="0" borderId="96" xfId="0" applyNumberFormat="1" applyFont="1" applyFill="1" applyBorder="1" applyAlignment="1" applyProtection="1">
      <alignment horizontal="center" vertical="center"/>
      <protection/>
    </xf>
    <xf numFmtId="191" fontId="11" fillId="0" borderId="97" xfId="0" applyNumberFormat="1" applyFont="1" applyFill="1" applyBorder="1" applyAlignment="1" applyProtection="1">
      <alignment horizontal="center" vertical="center"/>
      <protection/>
    </xf>
    <xf numFmtId="191" fontId="11" fillId="0" borderId="98" xfId="0" applyNumberFormat="1" applyFont="1" applyFill="1" applyBorder="1" applyAlignment="1" applyProtection="1">
      <alignment horizontal="center" vertical="center"/>
      <protection/>
    </xf>
    <xf numFmtId="1" fontId="11" fillId="0" borderId="59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81" fontId="11" fillId="0" borderId="59" xfId="0" applyNumberFormat="1" applyFont="1" applyFill="1" applyBorder="1" applyAlignment="1" applyProtection="1">
      <alignment horizontal="center" vertical="center"/>
      <protection/>
    </xf>
    <xf numFmtId="18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80" fillId="0" borderId="60" xfId="0" applyNumberFormat="1" applyFont="1" applyFill="1" applyBorder="1" applyAlignment="1">
      <alignment horizontal="center" vertical="center" wrapText="1"/>
    </xf>
    <xf numFmtId="49" fontId="80" fillId="0" borderId="9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 applyProtection="1">
      <alignment horizontal="center" vertical="center" wrapText="1"/>
      <protection/>
    </xf>
    <xf numFmtId="1" fontId="7" fillId="0" borderId="92" xfId="0" applyNumberFormat="1" applyFont="1" applyFill="1" applyBorder="1" applyAlignment="1" applyProtection="1">
      <alignment horizontal="center" vertical="center" wrapText="1"/>
      <protection/>
    </xf>
    <xf numFmtId="2" fontId="7" fillId="0" borderId="60" xfId="0" applyNumberFormat="1" applyFont="1" applyFill="1" applyBorder="1" applyAlignment="1" applyProtection="1">
      <alignment horizontal="center" vertical="center" wrapText="1"/>
      <protection/>
    </xf>
    <xf numFmtId="2" fontId="7" fillId="0" borderId="92" xfId="0" applyNumberFormat="1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 applyProtection="1">
      <alignment horizontal="center" vertical="center" wrapText="1"/>
      <protection/>
    </xf>
    <xf numFmtId="1" fontId="5" fillId="0" borderId="92" xfId="0" applyNumberFormat="1" applyFont="1" applyFill="1" applyBorder="1" applyAlignment="1" applyProtection="1">
      <alignment horizontal="center" vertical="center" wrapText="1"/>
      <protection/>
    </xf>
    <xf numFmtId="2" fontId="5" fillId="0" borderId="60" xfId="0" applyNumberFormat="1" applyFont="1" applyFill="1" applyBorder="1" applyAlignment="1" applyProtection="1">
      <alignment horizontal="center" vertical="center" wrapText="1"/>
      <protection/>
    </xf>
    <xf numFmtId="2" fontId="5" fillId="0" borderId="92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190" fontId="7" fillId="0" borderId="35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12" xfId="0" applyNumberFormat="1" applyFont="1" applyFill="1" applyBorder="1" applyAlignment="1" applyProtection="1">
      <alignment horizontal="center" vertical="center"/>
      <protection/>
    </xf>
    <xf numFmtId="191" fontId="11" fillId="0" borderId="93" xfId="0" applyNumberFormat="1" applyFont="1" applyFill="1" applyBorder="1" applyAlignment="1" applyProtection="1">
      <alignment horizontal="center" vertical="center"/>
      <protection/>
    </xf>
    <xf numFmtId="191" fontId="11" fillId="0" borderId="118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>
      <alignment horizontal="center" vertical="center" wrapText="1"/>
    </xf>
    <xf numFmtId="191" fontId="11" fillId="0" borderId="60" xfId="0" applyNumberFormat="1" applyFont="1" applyFill="1" applyBorder="1" applyAlignment="1" applyProtection="1">
      <alignment horizontal="center" vertical="center"/>
      <protection/>
    </xf>
    <xf numFmtId="191" fontId="11" fillId="0" borderId="92" xfId="0" applyNumberFormat="1" applyFont="1" applyFill="1" applyBorder="1" applyAlignment="1" applyProtection="1">
      <alignment horizontal="center" vertical="center"/>
      <protection/>
    </xf>
    <xf numFmtId="191" fontId="12" fillId="0" borderId="35" xfId="0" applyNumberFormat="1" applyFont="1" applyFill="1" applyBorder="1" applyAlignment="1" applyProtection="1">
      <alignment horizontal="center" vertical="center"/>
      <protection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9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49" fontId="13" fillId="33" borderId="88" xfId="0" applyNumberFormat="1" applyFont="1" applyFill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wrapText="1"/>
    </xf>
    <xf numFmtId="49" fontId="7" fillId="0" borderId="96" xfId="0" applyNumberFormat="1" applyFont="1" applyFill="1" applyBorder="1" applyAlignment="1">
      <alignment horizontal="right" vertical="center" wrapText="1"/>
    </xf>
    <xf numFmtId="49" fontId="7" fillId="0" borderId="97" xfId="0" applyNumberFormat="1" applyFont="1" applyFill="1" applyBorder="1" applyAlignment="1">
      <alignment horizontal="right" vertical="center" wrapText="1"/>
    </xf>
    <xf numFmtId="1" fontId="13" fillId="33" borderId="60" xfId="0" applyNumberFormat="1" applyFont="1" applyFill="1" applyBorder="1" applyAlignment="1">
      <alignment horizontal="center" vertical="center" wrapText="1"/>
    </xf>
    <xf numFmtId="1" fontId="13" fillId="33" borderId="92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right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92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92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182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0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182" fontId="32" fillId="0" borderId="10" xfId="0" applyNumberFormat="1" applyFont="1" applyFill="1" applyBorder="1" applyAlignment="1" applyProtection="1">
      <alignment horizontal="center" vertical="center" wrapText="1"/>
      <protection/>
    </xf>
    <xf numFmtId="182" fontId="33" fillId="0" borderId="10" xfId="0" applyNumberFormat="1" applyFont="1" applyBorder="1" applyAlignment="1">
      <alignment vertical="center" wrapText="1"/>
    </xf>
    <xf numFmtId="182" fontId="33" fillId="0" borderId="101" xfId="0" applyNumberFormat="1" applyFont="1" applyBorder="1" applyAlignment="1">
      <alignment horizontal="center" vertical="center" wrapText="1"/>
    </xf>
    <xf numFmtId="182" fontId="33" fillId="0" borderId="62" xfId="0" applyNumberFormat="1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/>
    </xf>
    <xf numFmtId="0" fontId="5" fillId="0" borderId="114" xfId="0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1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8" xfId="0" applyFont="1" applyFill="1" applyBorder="1" applyAlignment="1">
      <alignment horizontal="right" vertical="center" wrapText="1"/>
    </xf>
    <xf numFmtId="0" fontId="5" fillId="0" borderId="115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182" fontId="32" fillId="34" borderId="0" xfId="0" applyNumberFormat="1" applyFont="1" applyFill="1" applyBorder="1" applyAlignment="1" applyProtection="1">
      <alignment horizontal="center" vertical="center" wrapText="1"/>
      <protection/>
    </xf>
    <xf numFmtId="182" fontId="33" fillId="34" borderId="0" xfId="0" applyNumberFormat="1" applyFont="1" applyFill="1" applyBorder="1" applyAlignment="1">
      <alignment vertical="center" wrapText="1"/>
    </xf>
    <xf numFmtId="0" fontId="2" fillId="0" borderId="95" xfId="0" applyFont="1" applyBorder="1" applyAlignment="1" applyProtection="1">
      <alignment horizontal="right" vertical="center"/>
      <protection/>
    </xf>
    <xf numFmtId="0" fontId="20" fillId="0" borderId="95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9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0" zoomScaleSheetLayoutView="70" zoomScalePageLayoutView="0" workbookViewId="0" topLeftCell="A1">
      <selection activeCell="N12" sqref="N12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1030" t="s">
        <v>240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102" t="s">
        <v>86</v>
      </c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  <c r="AG1" s="1102"/>
      <c r="AH1" s="1102"/>
      <c r="AI1" s="1102"/>
      <c r="AJ1" s="1102"/>
      <c r="AK1" s="1102"/>
      <c r="AL1" s="1102"/>
      <c r="AM1" s="1102"/>
      <c r="AN1" s="1102"/>
      <c r="AO1" s="1096" t="s">
        <v>245</v>
      </c>
      <c r="AP1" s="1096"/>
      <c r="AQ1" s="1096"/>
      <c r="AR1" s="1096"/>
      <c r="AS1" s="1096"/>
      <c r="AT1" s="1096"/>
      <c r="AU1" s="1096"/>
      <c r="AV1" s="1096"/>
      <c r="AW1" s="1096"/>
      <c r="AX1" s="1096"/>
      <c r="AY1" s="1096"/>
      <c r="AZ1" s="1096"/>
      <c r="BA1" s="1096"/>
      <c r="BB1" s="1096"/>
      <c r="BC1" s="1096"/>
      <c r="BD1" s="1096"/>
      <c r="BE1" s="1096"/>
    </row>
    <row r="2" spans="1:57" ht="24" customHeight="1">
      <c r="A2" s="1030" t="s">
        <v>241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103" t="s">
        <v>14</v>
      </c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1103"/>
      <c r="AL2" s="1103"/>
      <c r="AM2" s="1103"/>
      <c r="AN2" s="1103"/>
      <c r="AO2" s="1106"/>
      <c r="AP2" s="1106"/>
      <c r="AQ2" s="1106"/>
      <c r="AR2" s="1106"/>
      <c r="AS2" s="1106"/>
      <c r="AT2" s="1106"/>
      <c r="AU2" s="1106"/>
      <c r="AV2" s="1106"/>
      <c r="AW2" s="1106"/>
      <c r="AX2" s="1106"/>
      <c r="AY2" s="1106"/>
      <c r="AZ2" s="1106"/>
      <c r="BA2" s="1106"/>
      <c r="BB2" s="1106"/>
      <c r="BC2" s="1106"/>
      <c r="BD2" s="1106"/>
      <c r="BE2" s="1106"/>
    </row>
    <row r="3" spans="1:57" ht="31.5" customHeight="1">
      <c r="A3" s="1030" t="s">
        <v>242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041" t="s">
        <v>98</v>
      </c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  <c r="BB3" s="1041"/>
      <c r="BC3" s="1041"/>
      <c r="BD3" s="1041"/>
      <c r="BE3" s="1041"/>
    </row>
    <row r="4" spans="1:57" ht="39.75" customHeight="1">
      <c r="A4" s="1040" t="s">
        <v>243</v>
      </c>
      <c r="B4" s="1040"/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104" t="s">
        <v>97</v>
      </c>
      <c r="Q4" s="1104"/>
      <c r="R4" s="1104"/>
      <c r="S4" s="1104"/>
      <c r="T4" s="1104"/>
      <c r="U4" s="1104"/>
      <c r="V4" s="1104"/>
      <c r="W4" s="1104"/>
      <c r="X4" s="1104"/>
      <c r="Y4" s="1104"/>
      <c r="Z4" s="1104"/>
      <c r="AA4" s="1104"/>
      <c r="AB4" s="1104"/>
      <c r="AC4" s="1104"/>
      <c r="AD4" s="1104"/>
      <c r="AE4" s="1104"/>
      <c r="AF4" s="1104"/>
      <c r="AG4" s="1104"/>
      <c r="AH4" s="1104"/>
      <c r="AI4" s="1104"/>
      <c r="AJ4" s="1104"/>
      <c r="AK4" s="1104"/>
      <c r="AL4" s="1104"/>
      <c r="AM4" s="1104"/>
      <c r="AN4" s="1104"/>
      <c r="AO4" s="1041" t="s">
        <v>239</v>
      </c>
      <c r="AP4" s="1042"/>
      <c r="AQ4" s="1042"/>
      <c r="AR4" s="1042"/>
      <c r="AS4" s="1042"/>
      <c r="AT4" s="1042"/>
      <c r="AU4" s="1042"/>
      <c r="AV4" s="1042"/>
      <c r="AW4" s="1042"/>
      <c r="AX4" s="1042"/>
      <c r="AY4" s="1042"/>
      <c r="AZ4" s="1042"/>
      <c r="BA4" s="1042"/>
      <c r="BB4" s="1042"/>
      <c r="BC4" s="1042"/>
      <c r="BD4" s="1042"/>
      <c r="BE4" s="1042"/>
    </row>
    <row r="5" spans="1:57" s="4" customFormat="1" ht="30" customHeigh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1038" t="s">
        <v>74</v>
      </c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4"/>
      <c r="AP5" s="1034"/>
      <c r="AQ5" s="1034"/>
      <c r="AR5" s="1034"/>
      <c r="AS5" s="1034"/>
      <c r="AT5" s="1034"/>
      <c r="AU5" s="1034"/>
      <c r="AV5" s="1034"/>
      <c r="AW5" s="1034"/>
      <c r="AX5" s="1034"/>
      <c r="AY5" s="1034"/>
      <c r="AZ5" s="1034"/>
      <c r="BA5" s="1034"/>
      <c r="BB5" s="1034"/>
      <c r="BC5" s="1034"/>
      <c r="BD5" s="1034"/>
      <c r="BE5" s="1034"/>
    </row>
    <row r="6" spans="1:57" s="4" customFormat="1" ht="30.75" customHeight="1">
      <c r="A6" s="1030" t="s">
        <v>27</v>
      </c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596" t="s">
        <v>302</v>
      </c>
      <c r="Q6" s="1596"/>
      <c r="R6" s="1596"/>
      <c r="S6" s="1596"/>
      <c r="T6" s="1596"/>
      <c r="U6" s="1596"/>
      <c r="V6" s="1596"/>
      <c r="W6" s="1596"/>
      <c r="X6" s="1596"/>
      <c r="Y6" s="1596"/>
      <c r="Z6" s="1596"/>
      <c r="AA6" s="1596"/>
      <c r="AB6" s="1596"/>
      <c r="AC6" s="1596"/>
      <c r="AD6" s="1596"/>
      <c r="AE6" s="1596"/>
      <c r="AF6" s="1596"/>
      <c r="AG6" s="1596"/>
      <c r="AH6" s="1596"/>
      <c r="AI6" s="1596"/>
      <c r="AJ6" s="1596"/>
      <c r="AK6" s="1596"/>
      <c r="AL6" s="1596"/>
      <c r="AM6" s="1596"/>
      <c r="AN6" s="1596"/>
      <c r="AO6" s="1034"/>
      <c r="AP6" s="1034"/>
      <c r="AQ6" s="1034"/>
      <c r="AR6" s="1034"/>
      <c r="AS6" s="1034"/>
      <c r="AT6" s="1034"/>
      <c r="AU6" s="1034"/>
      <c r="AV6" s="1034"/>
      <c r="AW6" s="1034"/>
      <c r="AX6" s="1034"/>
      <c r="AY6" s="1034"/>
      <c r="AZ6" s="1034"/>
      <c r="BA6" s="1034"/>
      <c r="BB6" s="1034"/>
      <c r="BC6" s="1034"/>
      <c r="BD6" s="1034"/>
      <c r="BE6" s="1034"/>
    </row>
    <row r="7" spans="1:57" s="4" customFormat="1" ht="28.5" customHeight="1">
      <c r="A7" s="1030" t="s">
        <v>244</v>
      </c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597" t="s">
        <v>303</v>
      </c>
      <c r="Q7" s="1598"/>
      <c r="R7" s="1598"/>
      <c r="S7" s="1598"/>
      <c r="T7" s="1598"/>
      <c r="U7" s="1598"/>
      <c r="V7" s="1598"/>
      <c r="W7" s="1598"/>
      <c r="X7" s="1598"/>
      <c r="Y7" s="1598"/>
      <c r="Z7" s="1598"/>
      <c r="AA7" s="1598"/>
      <c r="AB7" s="1598"/>
      <c r="AC7" s="1598"/>
      <c r="AD7" s="1598"/>
      <c r="AE7" s="1598"/>
      <c r="AF7" s="1598"/>
      <c r="AG7" s="1598"/>
      <c r="AH7" s="1598"/>
      <c r="AI7" s="1598"/>
      <c r="AJ7" s="1598"/>
      <c r="AK7" s="1598"/>
      <c r="AL7" s="1598"/>
      <c r="AM7" s="1598"/>
      <c r="AN7" s="1598"/>
      <c r="AO7" s="1034"/>
      <c r="AP7" s="1034"/>
      <c r="AQ7" s="1034"/>
      <c r="AR7" s="1034"/>
      <c r="AS7" s="1034"/>
      <c r="AT7" s="1034"/>
      <c r="AU7" s="1034"/>
      <c r="AV7" s="1034"/>
      <c r="AW7" s="1034"/>
      <c r="AX7" s="1034"/>
      <c r="AY7" s="1034"/>
      <c r="AZ7" s="1034"/>
      <c r="BA7" s="1034"/>
      <c r="BB7" s="1034"/>
      <c r="BC7" s="1034"/>
      <c r="BD7" s="1034"/>
      <c r="BE7" s="1034"/>
    </row>
    <row r="8" spans="16:57" s="4" customFormat="1" ht="12" customHeight="1">
      <c r="P8" s="1598"/>
      <c r="Q8" s="1598"/>
      <c r="R8" s="1598"/>
      <c r="S8" s="1598"/>
      <c r="T8" s="1598"/>
      <c r="U8" s="1598"/>
      <c r="V8" s="1598"/>
      <c r="W8" s="1598"/>
      <c r="X8" s="1598"/>
      <c r="Y8" s="1598"/>
      <c r="Z8" s="1598"/>
      <c r="AA8" s="1598"/>
      <c r="AB8" s="1598"/>
      <c r="AC8" s="1598"/>
      <c r="AD8" s="1598"/>
      <c r="AE8" s="1598"/>
      <c r="AF8" s="1598"/>
      <c r="AG8" s="1598"/>
      <c r="AH8" s="1598"/>
      <c r="AI8" s="1598"/>
      <c r="AJ8" s="1598"/>
      <c r="AK8" s="1598"/>
      <c r="AL8" s="1598"/>
      <c r="AM8" s="1598"/>
      <c r="AN8" s="1598"/>
      <c r="AO8" s="1034"/>
      <c r="AP8" s="1034"/>
      <c r="AQ8" s="1034"/>
      <c r="AR8" s="1034"/>
      <c r="AS8" s="1034"/>
      <c r="AT8" s="1034"/>
      <c r="AU8" s="1034"/>
      <c r="AV8" s="1034"/>
      <c r="AW8" s="1034"/>
      <c r="AX8" s="1034"/>
      <c r="AY8" s="1034"/>
      <c r="AZ8" s="1034"/>
      <c r="BA8" s="1034"/>
      <c r="BB8" s="1034"/>
      <c r="BC8" s="1034"/>
      <c r="BD8" s="1034"/>
      <c r="BE8" s="1034"/>
    </row>
    <row r="9" spans="16:57" s="4" customFormat="1" ht="22.5" customHeight="1">
      <c r="P9" s="1096" t="s">
        <v>212</v>
      </c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6"/>
      <c r="AG9" s="1096"/>
      <c r="AH9" s="1096"/>
      <c r="AI9" s="1096"/>
      <c r="AJ9" s="1096"/>
      <c r="AK9" s="1096"/>
      <c r="AL9" s="1096"/>
      <c r="AM9" s="1096"/>
      <c r="AN9" s="1096"/>
      <c r="AO9" s="1034"/>
      <c r="AP9" s="1034"/>
      <c r="AQ9" s="1034"/>
      <c r="AR9" s="1034"/>
      <c r="AS9" s="1034"/>
      <c r="AT9" s="1034"/>
      <c r="AU9" s="1034"/>
      <c r="AV9" s="1034"/>
      <c r="AW9" s="1034"/>
      <c r="AX9" s="1034"/>
      <c r="AY9" s="1034"/>
      <c r="AZ9" s="1034"/>
      <c r="BA9" s="1034"/>
      <c r="BB9" s="1034"/>
      <c r="BC9" s="1034"/>
      <c r="BD9" s="1034"/>
      <c r="BE9" s="1034"/>
    </row>
    <row r="10" spans="16:57" s="4" customFormat="1" ht="13.5" customHeight="1"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097"/>
      <c r="AM10" s="1097"/>
      <c r="AN10" s="1097"/>
      <c r="AO10" s="1034"/>
      <c r="AP10" s="1034"/>
      <c r="AQ10" s="1034"/>
      <c r="AR10" s="1034"/>
      <c r="AS10" s="1034"/>
      <c r="AT10" s="1034"/>
      <c r="AU10" s="1034"/>
      <c r="AV10" s="1034"/>
      <c r="AW10" s="1034"/>
      <c r="AX10" s="1034"/>
      <c r="AY10" s="1034"/>
      <c r="AZ10" s="1034"/>
      <c r="BA10" s="1034"/>
      <c r="BB10" s="1034"/>
      <c r="BC10" s="1034"/>
      <c r="BD10" s="1034"/>
      <c r="BE10" s="1034"/>
    </row>
    <row r="11" spans="16:57" s="4" customFormat="1" ht="17.25" customHeight="1">
      <c r="P11" s="1095" t="s">
        <v>217</v>
      </c>
      <c r="Q11" s="1095"/>
      <c r="R11" s="1095"/>
      <c r="S11" s="1095"/>
      <c r="T11" s="1095"/>
      <c r="U11" s="1095"/>
      <c r="V11" s="1095"/>
      <c r="W11" s="1095"/>
      <c r="X11" s="1095"/>
      <c r="Y11" s="1095"/>
      <c r="Z11" s="1095"/>
      <c r="AA11" s="1095"/>
      <c r="AB11" s="1095"/>
      <c r="AC11" s="1095"/>
      <c r="AD11" s="1095"/>
      <c r="AE11" s="1095"/>
      <c r="AF11" s="1095"/>
      <c r="AG11" s="1095"/>
      <c r="AH11" s="1095"/>
      <c r="AI11" s="1095"/>
      <c r="AJ11" s="1095"/>
      <c r="AK11" s="1095"/>
      <c r="AL11" s="1095"/>
      <c r="AM11" s="1095"/>
      <c r="AN11" s="1095"/>
      <c r="AO11" s="1043"/>
      <c r="AP11" s="1043"/>
      <c r="AQ11" s="1043"/>
      <c r="AR11" s="1043"/>
      <c r="AS11" s="1043"/>
      <c r="AT11" s="1043"/>
      <c r="AU11" s="1043"/>
      <c r="AV11" s="1043"/>
      <c r="AW11" s="1043"/>
      <c r="AX11" s="1043"/>
      <c r="AY11" s="1043"/>
      <c r="AZ11" s="1043"/>
      <c r="BA11" s="1043"/>
      <c r="BB11" s="1043"/>
      <c r="BC11" s="1043"/>
      <c r="BD11" s="1043"/>
      <c r="BE11" s="1043"/>
    </row>
    <row r="12" spans="41:57" s="4" customFormat="1" ht="21" customHeight="1">
      <c r="AO12" s="1100"/>
      <c r="AP12" s="1100"/>
      <c r="AQ12" s="1100"/>
      <c r="AR12" s="1100"/>
      <c r="AS12" s="1100"/>
      <c r="AT12" s="1100"/>
      <c r="AU12" s="1100"/>
      <c r="AV12" s="1100"/>
      <c r="AW12" s="1100"/>
      <c r="AX12" s="1100"/>
      <c r="AY12" s="1100"/>
      <c r="AZ12" s="1100"/>
      <c r="BA12" s="1100"/>
      <c r="BB12" s="1100"/>
      <c r="BC12" s="1100"/>
      <c r="BD12" s="1100"/>
      <c r="BE12" s="1100"/>
    </row>
    <row r="13" spans="41:57" s="4" customFormat="1" ht="15.75" customHeight="1">
      <c r="AO13" s="1101"/>
      <c r="AP13" s="1101"/>
      <c r="AQ13" s="1101"/>
      <c r="AR13" s="1101"/>
      <c r="AS13" s="1101"/>
      <c r="AT13" s="1101"/>
      <c r="AU13" s="1101"/>
      <c r="AV13" s="1101"/>
      <c r="AW13" s="1101"/>
      <c r="AX13" s="1101"/>
      <c r="AY13" s="1101"/>
      <c r="AZ13" s="1101"/>
      <c r="BA13" s="1101"/>
      <c r="BB13" s="1101"/>
      <c r="BC13" s="1101"/>
      <c r="BD13" s="1101"/>
      <c r="BE13" s="1101"/>
    </row>
    <row r="14" spans="41:57" s="4" customFormat="1" ht="30.75" customHeight="1">
      <c r="AO14" s="1039"/>
      <c r="AP14" s="1039"/>
      <c r="AQ14" s="1039"/>
      <c r="AR14" s="1039"/>
      <c r="AS14" s="1039"/>
      <c r="AT14" s="1039"/>
      <c r="AU14" s="1039"/>
      <c r="AV14" s="1039"/>
      <c r="AW14" s="1039"/>
      <c r="AX14" s="1039"/>
      <c r="AY14" s="1039"/>
      <c r="AZ14" s="1039"/>
      <c r="BA14" s="1039"/>
      <c r="BB14" s="1039"/>
      <c r="BC14" s="1039"/>
      <c r="BD14" s="1039"/>
      <c r="BE14" s="1039"/>
    </row>
    <row r="15" spans="41:57" s="4" customFormat="1" ht="36.75" customHeight="1">
      <c r="AO15" s="1039"/>
      <c r="AP15" s="1039"/>
      <c r="AQ15" s="1039"/>
      <c r="AR15" s="1039"/>
      <c r="AS15" s="1039"/>
      <c r="AT15" s="1039"/>
      <c r="AU15" s="1039"/>
      <c r="AV15" s="1039"/>
      <c r="AW15" s="1039"/>
      <c r="AX15" s="1039"/>
      <c r="AY15" s="1039"/>
      <c r="AZ15" s="1039"/>
      <c r="BA15" s="1039"/>
      <c r="BB15" s="1039"/>
      <c r="BC15" s="1039"/>
      <c r="BD15" s="1039"/>
      <c r="BE15" s="1039"/>
    </row>
    <row r="16" spans="1:57" s="4" customFormat="1" ht="18.75">
      <c r="A16" s="1085" t="s">
        <v>96</v>
      </c>
      <c r="B16" s="1085"/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  <c r="T16" s="1085"/>
      <c r="U16" s="1085"/>
      <c r="V16" s="1085"/>
      <c r="W16" s="1085"/>
      <c r="X16" s="1085"/>
      <c r="Y16" s="1085"/>
      <c r="Z16" s="1085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085"/>
      <c r="AM16" s="1085"/>
      <c r="AN16" s="1085"/>
      <c r="AO16" s="1085"/>
      <c r="AP16" s="1085"/>
      <c r="AQ16" s="1085"/>
      <c r="AR16" s="1085"/>
      <c r="AS16" s="1085"/>
      <c r="AT16" s="1085"/>
      <c r="AU16" s="1085"/>
      <c r="AV16" s="1085"/>
      <c r="AW16" s="1085"/>
      <c r="AX16" s="1085"/>
      <c r="AY16" s="1085"/>
      <c r="AZ16" s="1085"/>
      <c r="BA16" s="1085"/>
      <c r="BB16" s="1085"/>
      <c r="BC16" s="1085"/>
      <c r="BD16" s="1085"/>
      <c r="BE16" s="1085"/>
    </row>
    <row r="17" ht="9.75" customHeight="1" thickBot="1"/>
    <row r="18" spans="1:57" ht="18" customHeight="1" thickBot="1">
      <c r="A18" s="1044" t="s">
        <v>12</v>
      </c>
      <c r="B18" s="1035" t="s">
        <v>0</v>
      </c>
      <c r="C18" s="1036"/>
      <c r="D18" s="1036"/>
      <c r="E18" s="1037"/>
      <c r="F18" s="1035" t="s">
        <v>1</v>
      </c>
      <c r="G18" s="1036"/>
      <c r="H18" s="1036"/>
      <c r="I18" s="1037"/>
      <c r="J18" s="1031" t="s">
        <v>2</v>
      </c>
      <c r="K18" s="1032"/>
      <c r="L18" s="1032"/>
      <c r="M18" s="1032"/>
      <c r="N18" s="1031" t="s">
        <v>3</v>
      </c>
      <c r="O18" s="1032"/>
      <c r="P18" s="1032"/>
      <c r="Q18" s="1032"/>
      <c r="R18" s="1033"/>
      <c r="S18" s="1031" t="s">
        <v>4</v>
      </c>
      <c r="T18" s="1105"/>
      <c r="U18" s="1105"/>
      <c r="V18" s="1105"/>
      <c r="W18" s="1032"/>
      <c r="X18" s="1031" t="s">
        <v>5</v>
      </c>
      <c r="Y18" s="1032"/>
      <c r="Z18" s="1032"/>
      <c r="AA18" s="1033"/>
      <c r="AB18" s="1035" t="s">
        <v>6</v>
      </c>
      <c r="AC18" s="1036"/>
      <c r="AD18" s="1036"/>
      <c r="AE18" s="1037"/>
      <c r="AF18" s="1035" t="s">
        <v>7</v>
      </c>
      <c r="AG18" s="1036"/>
      <c r="AH18" s="1036"/>
      <c r="AI18" s="1037"/>
      <c r="AJ18" s="1031" t="s">
        <v>8</v>
      </c>
      <c r="AK18" s="1105"/>
      <c r="AL18" s="1105"/>
      <c r="AM18" s="1105"/>
      <c r="AN18" s="1032"/>
      <c r="AO18" s="1031" t="s">
        <v>9</v>
      </c>
      <c r="AP18" s="1032"/>
      <c r="AQ18" s="1032"/>
      <c r="AR18" s="1033"/>
      <c r="AS18" s="1031" t="s">
        <v>10</v>
      </c>
      <c r="AT18" s="1105"/>
      <c r="AU18" s="1105"/>
      <c r="AV18" s="1105"/>
      <c r="AW18" s="1032"/>
      <c r="AX18" s="1031" t="s">
        <v>11</v>
      </c>
      <c r="AY18" s="1032"/>
      <c r="AZ18" s="1032"/>
      <c r="BA18" s="1033"/>
      <c r="BB18" s="1098"/>
      <c r="BC18" s="1099"/>
      <c r="BD18" s="1099"/>
      <c r="BE18" s="1099"/>
    </row>
    <row r="19" spans="1:57" s="3" customFormat="1" ht="20.25" customHeight="1" thickBot="1">
      <c r="A19" s="1045"/>
      <c r="B19" s="446">
        <v>1</v>
      </c>
      <c r="C19" s="447">
        <v>2</v>
      </c>
      <c r="D19" s="447">
        <v>3</v>
      </c>
      <c r="E19" s="448">
        <v>4</v>
      </c>
      <c r="F19" s="446">
        <v>5</v>
      </c>
      <c r="G19" s="447">
        <v>6</v>
      </c>
      <c r="H19" s="447">
        <v>7</v>
      </c>
      <c r="I19" s="448">
        <v>8</v>
      </c>
      <c r="J19" s="446">
        <v>9</v>
      </c>
      <c r="K19" s="447">
        <v>10</v>
      </c>
      <c r="L19" s="447">
        <v>11</v>
      </c>
      <c r="M19" s="449">
        <v>12</v>
      </c>
      <c r="N19" s="450">
        <v>13</v>
      </c>
      <c r="O19" s="446">
        <v>14</v>
      </c>
      <c r="P19" s="447">
        <v>15</v>
      </c>
      <c r="Q19" s="447">
        <v>16</v>
      </c>
      <c r="R19" s="448">
        <v>17</v>
      </c>
      <c r="S19" s="446">
        <v>18</v>
      </c>
      <c r="T19" s="447">
        <v>19</v>
      </c>
      <c r="U19" s="447">
        <v>20</v>
      </c>
      <c r="V19" s="448">
        <v>21</v>
      </c>
      <c r="W19" s="451">
        <v>22</v>
      </c>
      <c r="X19" s="446">
        <v>23</v>
      </c>
      <c r="Y19" s="447">
        <v>24</v>
      </c>
      <c r="Z19" s="447">
        <v>25</v>
      </c>
      <c r="AA19" s="448">
        <v>26</v>
      </c>
      <c r="AB19" s="446">
        <v>27</v>
      </c>
      <c r="AC19" s="447">
        <v>28</v>
      </c>
      <c r="AD19" s="447">
        <v>29</v>
      </c>
      <c r="AE19" s="448">
        <v>30</v>
      </c>
      <c r="AF19" s="446">
        <v>31</v>
      </c>
      <c r="AG19" s="447">
        <v>32</v>
      </c>
      <c r="AH19" s="447">
        <v>33</v>
      </c>
      <c r="AI19" s="448">
        <v>34</v>
      </c>
      <c r="AJ19" s="446">
        <v>35</v>
      </c>
      <c r="AK19" s="447">
        <v>36</v>
      </c>
      <c r="AL19" s="447">
        <v>37</v>
      </c>
      <c r="AM19" s="449">
        <v>38</v>
      </c>
      <c r="AN19" s="445">
        <v>39</v>
      </c>
      <c r="AO19" s="444">
        <v>40</v>
      </c>
      <c r="AP19" s="452">
        <v>41</v>
      </c>
      <c r="AQ19" s="447">
        <v>42</v>
      </c>
      <c r="AR19" s="448">
        <v>43</v>
      </c>
      <c r="AS19" s="446">
        <v>44</v>
      </c>
      <c r="AT19" s="447">
        <v>45</v>
      </c>
      <c r="AU19" s="447">
        <v>46</v>
      </c>
      <c r="AV19" s="448">
        <v>47</v>
      </c>
      <c r="AW19" s="446">
        <v>48</v>
      </c>
      <c r="AX19" s="447">
        <v>49</v>
      </c>
      <c r="AY19" s="447">
        <v>50</v>
      </c>
      <c r="AZ19" s="447">
        <v>51</v>
      </c>
      <c r="BA19" s="448">
        <v>52</v>
      </c>
      <c r="BB19" s="177"/>
      <c r="BC19" s="176"/>
      <c r="BD19" s="176"/>
      <c r="BE19" s="176"/>
    </row>
    <row r="20" spans="1:59" ht="19.5" customHeight="1" thickBot="1">
      <c r="A20" s="453">
        <v>1</v>
      </c>
      <c r="B20" s="454" t="s">
        <v>29</v>
      </c>
      <c r="C20" s="455"/>
      <c r="D20" s="455"/>
      <c r="E20" s="456"/>
      <c r="F20" s="457"/>
      <c r="G20" s="458"/>
      <c r="H20" s="458"/>
      <c r="I20" s="458"/>
      <c r="J20" s="459"/>
      <c r="K20" s="460"/>
      <c r="L20" s="458"/>
      <c r="M20" s="461"/>
      <c r="N20" s="454"/>
      <c r="O20" s="457"/>
      <c r="P20" s="458"/>
      <c r="Q20" s="458" t="s">
        <v>15</v>
      </c>
      <c r="R20" s="454" t="s">
        <v>29</v>
      </c>
      <c r="S20" s="455" t="s">
        <v>220</v>
      </c>
      <c r="T20" s="455" t="s">
        <v>220</v>
      </c>
      <c r="U20" s="455"/>
      <c r="V20" s="455"/>
      <c r="W20" s="463"/>
      <c r="X20" s="454"/>
      <c r="Y20" s="455"/>
      <c r="Z20" s="455"/>
      <c r="AA20" s="456"/>
      <c r="AB20" s="457"/>
      <c r="AC20" s="458"/>
      <c r="AD20" s="458"/>
      <c r="AE20" s="459"/>
      <c r="AF20" s="460"/>
      <c r="AG20" s="458"/>
      <c r="AH20" s="458"/>
      <c r="AI20" s="461"/>
      <c r="AJ20" s="454"/>
      <c r="AK20" s="455"/>
      <c r="AL20" s="455"/>
      <c r="AM20" s="455"/>
      <c r="AN20" s="456"/>
      <c r="AO20" s="455"/>
      <c r="AP20" s="464"/>
      <c r="AQ20" s="464" t="s">
        <v>15</v>
      </c>
      <c r="AR20" s="465" t="s">
        <v>16</v>
      </c>
      <c r="AS20" s="466" t="s">
        <v>16</v>
      </c>
      <c r="AT20" s="467" t="s">
        <v>16</v>
      </c>
      <c r="AU20" s="467" t="s">
        <v>16</v>
      </c>
      <c r="AV20" s="467" t="s">
        <v>16</v>
      </c>
      <c r="AW20" s="468" t="s">
        <v>16</v>
      </c>
      <c r="AX20" s="469" t="s">
        <v>16</v>
      </c>
      <c r="AY20" s="467" t="s">
        <v>16</v>
      </c>
      <c r="AZ20" s="470" t="s">
        <v>16</v>
      </c>
      <c r="BA20" s="471" t="s">
        <v>16</v>
      </c>
      <c r="BB20" s="175"/>
      <c r="BC20" s="12"/>
      <c r="BD20" s="12"/>
      <c r="BE20" s="12"/>
      <c r="BF20" s="2"/>
      <c r="BG20" s="2"/>
    </row>
    <row r="21" spans="1:59" ht="19.5" customHeight="1" thickBot="1">
      <c r="A21" s="453">
        <v>2</v>
      </c>
      <c r="B21" s="454" t="s">
        <v>29</v>
      </c>
      <c r="C21" s="455"/>
      <c r="D21" s="472"/>
      <c r="E21" s="473"/>
      <c r="F21" s="474"/>
      <c r="G21" s="475"/>
      <c r="H21" s="475"/>
      <c r="I21" s="475"/>
      <c r="J21" s="476"/>
      <c r="K21" s="477"/>
      <c r="L21" s="478"/>
      <c r="M21" s="479"/>
      <c r="N21" s="480"/>
      <c r="O21" s="481"/>
      <c r="P21" s="478"/>
      <c r="Q21" s="482" t="s">
        <v>15</v>
      </c>
      <c r="R21" s="483" t="s">
        <v>29</v>
      </c>
      <c r="S21" s="472" t="s">
        <v>220</v>
      </c>
      <c r="T21" s="472" t="s">
        <v>220</v>
      </c>
      <c r="U21" s="472"/>
      <c r="V21" s="472"/>
      <c r="W21" s="484"/>
      <c r="X21" s="483"/>
      <c r="Y21" s="472"/>
      <c r="Z21" s="472"/>
      <c r="AA21" s="473"/>
      <c r="AB21" s="482"/>
      <c r="AC21" s="464"/>
      <c r="AD21" s="464"/>
      <c r="AE21" s="462"/>
      <c r="AF21" s="460"/>
      <c r="AG21" s="458"/>
      <c r="AH21" s="458"/>
      <c r="AI21" s="461"/>
      <c r="AJ21" s="460"/>
      <c r="AK21" s="458"/>
      <c r="AL21" s="458"/>
      <c r="AM21" s="458"/>
      <c r="AN21" s="459"/>
      <c r="AO21" s="458"/>
      <c r="AP21" s="464"/>
      <c r="AQ21" s="464" t="s">
        <v>15</v>
      </c>
      <c r="AR21" s="465" t="s">
        <v>16</v>
      </c>
      <c r="AS21" s="483" t="s">
        <v>16</v>
      </c>
      <c r="AT21" s="482" t="s">
        <v>16</v>
      </c>
      <c r="AU21" s="464" t="s">
        <v>16</v>
      </c>
      <c r="AV21" s="464" t="s">
        <v>16</v>
      </c>
      <c r="AW21" s="462" t="s">
        <v>16</v>
      </c>
      <c r="AX21" s="485" t="s">
        <v>16</v>
      </c>
      <c r="AY21" s="464" t="s">
        <v>16</v>
      </c>
      <c r="AZ21" s="464" t="s">
        <v>16</v>
      </c>
      <c r="BA21" s="462" t="s">
        <v>16</v>
      </c>
      <c r="BB21" s="175"/>
      <c r="BC21" s="174"/>
      <c r="BD21" s="12"/>
      <c r="BE21" s="12"/>
      <c r="BF21" s="2"/>
      <c r="BG21" s="2"/>
    </row>
    <row r="22" spans="1:59" ht="19.5" customHeight="1" thickBot="1">
      <c r="A22" s="486">
        <v>3</v>
      </c>
      <c r="B22" s="454" t="s">
        <v>29</v>
      </c>
      <c r="C22" s="455" t="s">
        <v>218</v>
      </c>
      <c r="D22" s="487"/>
      <c r="E22" s="488"/>
      <c r="F22" s="489"/>
      <c r="G22" s="487"/>
      <c r="H22" s="487"/>
      <c r="I22" s="487"/>
      <c r="J22" s="488"/>
      <c r="K22" s="490"/>
      <c r="L22" s="491"/>
      <c r="M22" s="492"/>
      <c r="N22" s="493"/>
      <c r="O22" s="494"/>
      <c r="P22" s="491"/>
      <c r="Q22" s="491" t="s">
        <v>15</v>
      </c>
      <c r="R22" s="495" t="s">
        <v>219</v>
      </c>
      <c r="S22" s="496" t="s">
        <v>29</v>
      </c>
      <c r="T22" s="487" t="s">
        <v>220</v>
      </c>
      <c r="U22" s="487"/>
      <c r="V22" s="497"/>
      <c r="W22" s="498"/>
      <c r="X22" s="496"/>
      <c r="Y22" s="487"/>
      <c r="Z22" s="497"/>
      <c r="AA22" s="499"/>
      <c r="AB22" s="500"/>
      <c r="AC22" s="487"/>
      <c r="AD22" s="487" t="s">
        <v>87</v>
      </c>
      <c r="AE22" s="495" t="s">
        <v>15</v>
      </c>
      <c r="AF22" s="501" t="s">
        <v>68</v>
      </c>
      <c r="AG22" s="502" t="s">
        <v>68</v>
      </c>
      <c r="AH22" s="502" t="s">
        <v>68</v>
      </c>
      <c r="AI22" s="492" t="s">
        <v>68</v>
      </c>
      <c r="AJ22" s="490" t="s">
        <v>68</v>
      </c>
      <c r="AK22" s="491" t="s">
        <v>68</v>
      </c>
      <c r="AL22" s="491" t="s">
        <v>68</v>
      </c>
      <c r="AM22" s="491" t="s">
        <v>68</v>
      </c>
      <c r="AN22" s="495" t="s">
        <v>68</v>
      </c>
      <c r="AO22" s="491" t="s">
        <v>68</v>
      </c>
      <c r="AP22" s="491" t="s">
        <v>68</v>
      </c>
      <c r="AQ22" s="491" t="s">
        <v>85</v>
      </c>
      <c r="AR22" s="492" t="s">
        <v>85</v>
      </c>
      <c r="AS22" s="503" t="s">
        <v>221</v>
      </c>
      <c r="AT22" s="504" t="s">
        <v>221</v>
      </c>
      <c r="AU22" s="505" t="s">
        <v>221</v>
      </c>
      <c r="AV22" s="505" t="s">
        <v>221</v>
      </c>
      <c r="AW22" s="506" t="s">
        <v>221</v>
      </c>
      <c r="AX22" s="507" t="s">
        <v>221</v>
      </c>
      <c r="AY22" s="505" t="s">
        <v>221</v>
      </c>
      <c r="AZ22" s="505" t="s">
        <v>221</v>
      </c>
      <c r="BA22" s="506" t="s">
        <v>221</v>
      </c>
      <c r="BB22" s="173"/>
      <c r="BC22" s="172"/>
      <c r="BD22" s="172"/>
      <c r="BE22" s="172"/>
      <c r="BF22" s="2"/>
      <c r="BG22" s="2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050" t="s">
        <v>224</v>
      </c>
      <c r="B24" s="1050"/>
      <c r="C24" s="1050"/>
      <c r="D24" s="1050"/>
      <c r="E24" s="1050"/>
      <c r="F24" s="1050"/>
      <c r="G24" s="1050"/>
      <c r="H24" s="1050"/>
      <c r="I24" s="1050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2"/>
      <c r="AW24" s="1052"/>
      <c r="AX24" s="1052"/>
      <c r="AY24" s="1052"/>
      <c r="AZ24" s="1052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223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9"/>
      <c r="BF26" s="2"/>
      <c r="BG26" s="2"/>
    </row>
    <row r="27" spans="1:57" ht="18.75" customHeight="1">
      <c r="A27" s="1053" t="s">
        <v>12</v>
      </c>
      <c r="B27" s="1054"/>
      <c r="C27" s="1024" t="s">
        <v>13</v>
      </c>
      <c r="D27" s="1025"/>
      <c r="E27" s="1025"/>
      <c r="F27" s="1054"/>
      <c r="G27" s="1018" t="s">
        <v>260</v>
      </c>
      <c r="H27" s="1019"/>
      <c r="I27" s="1019"/>
      <c r="J27" s="1019"/>
      <c r="K27" s="1024" t="s">
        <v>259</v>
      </c>
      <c r="L27" s="1025"/>
      <c r="M27" s="1025"/>
      <c r="N27" s="1128" t="s">
        <v>95</v>
      </c>
      <c r="O27" s="1129"/>
      <c r="P27" s="1130"/>
      <c r="Q27" s="1018" t="s">
        <v>94</v>
      </c>
      <c r="R27" s="1137"/>
      <c r="S27" s="1138"/>
      <c r="T27" s="1018" t="s">
        <v>115</v>
      </c>
      <c r="U27" s="1025"/>
      <c r="V27" s="1054"/>
      <c r="W27" s="1018" t="s">
        <v>93</v>
      </c>
      <c r="X27" s="1025"/>
      <c r="Y27" s="1054"/>
      <c r="Z27" s="161"/>
      <c r="AA27" s="1112" t="s">
        <v>92</v>
      </c>
      <c r="AB27" s="1113"/>
      <c r="AC27" s="1113"/>
      <c r="AD27" s="1113"/>
      <c r="AE27" s="1113"/>
      <c r="AF27" s="1114"/>
      <c r="AG27" s="1115"/>
      <c r="AH27" s="1018" t="s">
        <v>91</v>
      </c>
      <c r="AI27" s="1114"/>
      <c r="AJ27" s="1114"/>
      <c r="AK27" s="1114"/>
      <c r="AL27" s="1114"/>
      <c r="AM27" s="1115"/>
      <c r="AN27" s="1147" t="s">
        <v>258</v>
      </c>
      <c r="AO27" s="1147"/>
      <c r="AP27" s="1147"/>
      <c r="AQ27" s="1147"/>
      <c r="AR27" s="1147"/>
      <c r="AS27" s="1046"/>
      <c r="AT27" s="1047"/>
      <c r="AU27" s="1047"/>
      <c r="AV27" s="1047"/>
      <c r="AW27" s="1047"/>
      <c r="AX27" s="1048"/>
      <c r="AY27" s="1049"/>
      <c r="AZ27" s="1049"/>
      <c r="BA27" s="1049"/>
      <c r="BB27" s="156"/>
      <c r="BC27" s="156"/>
      <c r="BD27" s="4"/>
      <c r="BE27" s="4"/>
    </row>
    <row r="28" spans="1:57" ht="18.75" customHeight="1">
      <c r="A28" s="1026"/>
      <c r="B28" s="1055"/>
      <c r="C28" s="1026"/>
      <c r="D28" s="1027"/>
      <c r="E28" s="1027"/>
      <c r="F28" s="1055"/>
      <c r="G28" s="1020"/>
      <c r="H28" s="1021"/>
      <c r="I28" s="1021"/>
      <c r="J28" s="1021"/>
      <c r="K28" s="1026"/>
      <c r="L28" s="1027"/>
      <c r="M28" s="1027"/>
      <c r="N28" s="1131"/>
      <c r="O28" s="1132"/>
      <c r="P28" s="1133"/>
      <c r="Q28" s="1139"/>
      <c r="R28" s="1140"/>
      <c r="S28" s="1141"/>
      <c r="T28" s="1026"/>
      <c r="U28" s="1027"/>
      <c r="V28" s="1055"/>
      <c r="W28" s="1026"/>
      <c r="X28" s="1027"/>
      <c r="Y28" s="1055"/>
      <c r="Z28" s="161"/>
      <c r="AA28" s="1116"/>
      <c r="AB28" s="1117"/>
      <c r="AC28" s="1117"/>
      <c r="AD28" s="1117"/>
      <c r="AE28" s="1117"/>
      <c r="AF28" s="1118"/>
      <c r="AG28" s="1119"/>
      <c r="AH28" s="1145"/>
      <c r="AI28" s="1118"/>
      <c r="AJ28" s="1118"/>
      <c r="AK28" s="1146"/>
      <c r="AL28" s="1146"/>
      <c r="AM28" s="1119"/>
      <c r="AN28" s="1147"/>
      <c r="AO28" s="1147"/>
      <c r="AP28" s="1147"/>
      <c r="AQ28" s="1147"/>
      <c r="AR28" s="1147"/>
      <c r="AS28" s="1047"/>
      <c r="AT28" s="1047"/>
      <c r="AU28" s="1047"/>
      <c r="AV28" s="1047"/>
      <c r="AW28" s="1047"/>
      <c r="AX28" s="1049"/>
      <c r="AY28" s="1049"/>
      <c r="AZ28" s="1049"/>
      <c r="BA28" s="1049"/>
      <c r="BB28" s="156"/>
      <c r="BC28" s="156"/>
      <c r="BD28" s="4"/>
      <c r="BE28" s="4"/>
    </row>
    <row r="29" spans="1:57" ht="18.75" customHeight="1">
      <c r="A29" s="1028"/>
      <c r="B29" s="1056"/>
      <c r="C29" s="1028"/>
      <c r="D29" s="1029"/>
      <c r="E29" s="1029"/>
      <c r="F29" s="1056"/>
      <c r="G29" s="1022"/>
      <c r="H29" s="1023"/>
      <c r="I29" s="1023"/>
      <c r="J29" s="1023"/>
      <c r="K29" s="1028"/>
      <c r="L29" s="1029"/>
      <c r="M29" s="1029"/>
      <c r="N29" s="1134"/>
      <c r="O29" s="1135"/>
      <c r="P29" s="1136"/>
      <c r="Q29" s="1142"/>
      <c r="R29" s="1143"/>
      <c r="S29" s="1144"/>
      <c r="T29" s="1028"/>
      <c r="U29" s="1029"/>
      <c r="V29" s="1056"/>
      <c r="W29" s="1028"/>
      <c r="X29" s="1029"/>
      <c r="Y29" s="1056"/>
      <c r="Z29" s="161"/>
      <c r="AA29" s="1120"/>
      <c r="AB29" s="1121"/>
      <c r="AC29" s="1121"/>
      <c r="AD29" s="1121"/>
      <c r="AE29" s="1121"/>
      <c r="AF29" s="1121"/>
      <c r="AG29" s="1122"/>
      <c r="AH29" s="1120"/>
      <c r="AI29" s="1121"/>
      <c r="AJ29" s="1121"/>
      <c r="AK29" s="1121"/>
      <c r="AL29" s="1121"/>
      <c r="AM29" s="1122"/>
      <c r="AN29" s="1147"/>
      <c r="AO29" s="1147"/>
      <c r="AP29" s="1147"/>
      <c r="AQ29" s="1147"/>
      <c r="AR29" s="1147"/>
      <c r="AS29" s="1047"/>
      <c r="AT29" s="1047"/>
      <c r="AU29" s="1047"/>
      <c r="AV29" s="1047"/>
      <c r="AW29" s="1047"/>
      <c r="AX29" s="1049"/>
      <c r="AY29" s="1049"/>
      <c r="AZ29" s="1049"/>
      <c r="BA29" s="1049"/>
      <c r="BB29" s="156"/>
      <c r="BC29" s="156"/>
      <c r="BD29" s="4"/>
      <c r="BE29" s="4"/>
    </row>
    <row r="30" spans="1:57" ht="18.75" customHeight="1">
      <c r="A30" s="1093">
        <v>1</v>
      </c>
      <c r="B30" s="1094"/>
      <c r="C30" s="1057">
        <v>36</v>
      </c>
      <c r="D30" s="1058"/>
      <c r="E30" s="1058"/>
      <c r="F30" s="1059"/>
      <c r="G30" s="1016">
        <v>2</v>
      </c>
      <c r="H30" s="1016"/>
      <c r="I30" s="1016"/>
      <c r="J30" s="1016"/>
      <c r="K30" s="1017">
        <v>2</v>
      </c>
      <c r="L30" s="1017"/>
      <c r="M30" s="1017"/>
      <c r="N30" s="1072"/>
      <c r="O30" s="1156"/>
      <c r="P30" s="1094"/>
      <c r="Q30" s="1069"/>
      <c r="R30" s="1070"/>
      <c r="S30" s="1071"/>
      <c r="T30" s="1072">
        <v>12</v>
      </c>
      <c r="U30" s="1073"/>
      <c r="V30" s="1157"/>
      <c r="W30" s="1072">
        <f>SUM(C30:V30)</f>
        <v>52</v>
      </c>
      <c r="X30" s="1073"/>
      <c r="Y30" s="1074"/>
      <c r="Z30" s="161"/>
      <c r="AA30" s="1062" t="s">
        <v>63</v>
      </c>
      <c r="AB30" s="1063"/>
      <c r="AC30" s="1063"/>
      <c r="AD30" s="1063"/>
      <c r="AE30" s="1063"/>
      <c r="AF30" s="1064"/>
      <c r="AG30" s="1065"/>
      <c r="AH30" s="1148" t="s">
        <v>84</v>
      </c>
      <c r="AI30" s="1149"/>
      <c r="AJ30" s="1149"/>
      <c r="AK30" s="1150"/>
      <c r="AL30" s="1150"/>
      <c r="AM30" s="1151"/>
      <c r="AN30" s="1155" t="s">
        <v>255</v>
      </c>
      <c r="AO30" s="1155"/>
      <c r="AP30" s="1155"/>
      <c r="AQ30" s="1155"/>
      <c r="AR30" s="1155"/>
      <c r="AS30" s="1075"/>
      <c r="AT30" s="1075"/>
      <c r="AU30" s="1075"/>
      <c r="AV30" s="1075"/>
      <c r="AW30" s="1075"/>
      <c r="AX30" s="1060"/>
      <c r="AY30" s="1049"/>
      <c r="AZ30" s="1049"/>
      <c r="BA30" s="1049"/>
      <c r="BB30" s="156"/>
      <c r="BC30" s="156"/>
      <c r="BD30" s="4"/>
      <c r="BE30" s="4"/>
    </row>
    <row r="31" spans="1:57" ht="26.25" customHeight="1">
      <c r="A31" s="1086">
        <v>2</v>
      </c>
      <c r="B31" s="1087"/>
      <c r="C31" s="1057">
        <v>36</v>
      </c>
      <c r="D31" s="1058"/>
      <c r="E31" s="1058"/>
      <c r="F31" s="1059"/>
      <c r="G31" s="1016">
        <v>2</v>
      </c>
      <c r="H31" s="1016"/>
      <c r="I31" s="1016"/>
      <c r="J31" s="1016"/>
      <c r="K31" s="1017">
        <v>2</v>
      </c>
      <c r="L31" s="1017"/>
      <c r="M31" s="1017"/>
      <c r="N31" s="1091"/>
      <c r="O31" s="1092"/>
      <c r="P31" s="1087"/>
      <c r="Q31" s="1069"/>
      <c r="R31" s="1070"/>
      <c r="S31" s="1071"/>
      <c r="T31" s="1091">
        <v>12</v>
      </c>
      <c r="U31" s="1123"/>
      <c r="V31" s="1124"/>
      <c r="W31" s="1072">
        <f>SUM(C31:V31)</f>
        <v>52</v>
      </c>
      <c r="X31" s="1073"/>
      <c r="Y31" s="1074"/>
      <c r="Z31" s="161"/>
      <c r="AA31" s="1066"/>
      <c r="AB31" s="1067"/>
      <c r="AC31" s="1067"/>
      <c r="AD31" s="1067"/>
      <c r="AE31" s="1067"/>
      <c r="AF31" s="1067"/>
      <c r="AG31" s="1068"/>
      <c r="AH31" s="1152"/>
      <c r="AI31" s="1153"/>
      <c r="AJ31" s="1153"/>
      <c r="AK31" s="1153"/>
      <c r="AL31" s="1153"/>
      <c r="AM31" s="1154"/>
      <c r="AN31" s="1155"/>
      <c r="AO31" s="1155"/>
      <c r="AP31" s="1155"/>
      <c r="AQ31" s="1155"/>
      <c r="AR31" s="1155"/>
      <c r="AS31" s="1076"/>
      <c r="AT31" s="1076"/>
      <c r="AU31" s="1076"/>
      <c r="AV31" s="1076"/>
      <c r="AW31" s="1076"/>
      <c r="AX31" s="1061"/>
      <c r="AY31" s="1061"/>
      <c r="AZ31" s="1061"/>
      <c r="BA31" s="1061"/>
      <c r="BB31" s="156"/>
      <c r="BC31" s="156"/>
      <c r="BD31" s="4"/>
      <c r="BE31" s="4"/>
    </row>
    <row r="32" spans="1:57" ht="18.75" customHeight="1">
      <c r="A32" s="1086">
        <v>3</v>
      </c>
      <c r="B32" s="1087"/>
      <c r="C32" s="1057">
        <v>23</v>
      </c>
      <c r="D32" s="1058"/>
      <c r="E32" s="1058"/>
      <c r="F32" s="1059"/>
      <c r="G32" s="1016">
        <v>3</v>
      </c>
      <c r="H32" s="1016"/>
      <c r="I32" s="1016"/>
      <c r="J32" s="1016"/>
      <c r="K32" s="1017">
        <v>3</v>
      </c>
      <c r="L32" s="1017"/>
      <c r="M32" s="1017"/>
      <c r="N32" s="1088">
        <v>11</v>
      </c>
      <c r="O32" s="1089"/>
      <c r="P32" s="1090"/>
      <c r="Q32" s="1082">
        <v>2</v>
      </c>
      <c r="R32" s="1083"/>
      <c r="S32" s="1084"/>
      <c r="T32" s="1091">
        <v>1</v>
      </c>
      <c r="U32" s="1123"/>
      <c r="V32" s="1124"/>
      <c r="W32" s="1072">
        <f>SUM(C32:V32)</f>
        <v>43</v>
      </c>
      <c r="X32" s="1073"/>
      <c r="Y32" s="1074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77" t="s">
        <v>17</v>
      </c>
      <c r="B33" s="1078"/>
      <c r="C33" s="1057">
        <f>C30+C31+C32</f>
        <v>95</v>
      </c>
      <c r="D33" s="1058"/>
      <c r="E33" s="1058"/>
      <c r="F33" s="1059"/>
      <c r="G33" s="1016">
        <f>G30+G31+G32</f>
        <v>7</v>
      </c>
      <c r="H33" s="1016"/>
      <c r="I33" s="1016"/>
      <c r="J33" s="1016"/>
      <c r="K33" s="1017">
        <v>7</v>
      </c>
      <c r="L33" s="1017"/>
      <c r="M33" s="1017"/>
      <c r="N33" s="1079">
        <f>N32</f>
        <v>11</v>
      </c>
      <c r="O33" s="1080"/>
      <c r="P33" s="1081"/>
      <c r="Q33" s="1082">
        <v>2</v>
      </c>
      <c r="R33" s="1083"/>
      <c r="S33" s="1084"/>
      <c r="T33" s="1125">
        <v>23</v>
      </c>
      <c r="U33" s="1126"/>
      <c r="V33" s="1127"/>
      <c r="W33" s="1072">
        <f>SUM(W30:Y32)</f>
        <v>147</v>
      </c>
      <c r="X33" s="1073"/>
      <c r="Y33" s="1074"/>
      <c r="Z33" s="161"/>
      <c r="AA33" s="1107"/>
      <c r="AB33" s="1108"/>
      <c r="AC33" s="1108"/>
      <c r="AD33" s="1108"/>
      <c r="AE33" s="1108"/>
      <c r="AF33" s="1108"/>
      <c r="AG33" s="1108"/>
      <c r="AH33" s="1109"/>
      <c r="AI33" s="1110"/>
      <c r="AJ33" s="1110"/>
      <c r="AK33" s="1111"/>
      <c r="AL33" s="1076"/>
      <c r="AM33" s="1076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93"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P1:AN1"/>
    <mergeCell ref="P2:AN2"/>
    <mergeCell ref="P4:AN4"/>
    <mergeCell ref="AJ18:AN18"/>
    <mergeCell ref="AS18:AW18"/>
    <mergeCell ref="AX18:BA18"/>
    <mergeCell ref="S18:W18"/>
    <mergeCell ref="AB18:AE18"/>
    <mergeCell ref="AF18:AI18"/>
    <mergeCell ref="AO1:BE2"/>
    <mergeCell ref="A31:B31"/>
    <mergeCell ref="C31:F31"/>
    <mergeCell ref="N31:P31"/>
    <mergeCell ref="A30:B30"/>
    <mergeCell ref="AO7:BE8"/>
    <mergeCell ref="P7:AN8"/>
    <mergeCell ref="P11:AN11"/>
    <mergeCell ref="P9:AN10"/>
    <mergeCell ref="BB18:BE18"/>
    <mergeCell ref="AO12:BE13"/>
    <mergeCell ref="A33:B33"/>
    <mergeCell ref="C33:F33"/>
    <mergeCell ref="N33:P33"/>
    <mergeCell ref="Q33:S33"/>
    <mergeCell ref="AO3:BE3"/>
    <mergeCell ref="A16:BE16"/>
    <mergeCell ref="A32:B32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18:A19"/>
    <mergeCell ref="AO14:BE14"/>
    <mergeCell ref="J18:M18"/>
    <mergeCell ref="N18:R18"/>
    <mergeCell ref="AS27:AW29"/>
    <mergeCell ref="AX27:BA29"/>
    <mergeCell ref="B18:E18"/>
    <mergeCell ref="A24:AZ24"/>
    <mergeCell ref="A27:B29"/>
    <mergeCell ref="C27:F29"/>
    <mergeCell ref="A6:O6"/>
    <mergeCell ref="AO4:BE4"/>
    <mergeCell ref="P6:AN6"/>
    <mergeCell ref="AO9:BE11"/>
    <mergeCell ref="AO5:BE5"/>
    <mergeCell ref="A2:O2"/>
    <mergeCell ref="A1:O1"/>
    <mergeCell ref="A7:O7"/>
    <mergeCell ref="AO18:AR18"/>
    <mergeCell ref="AO6:BE6"/>
    <mergeCell ref="F18:I18"/>
    <mergeCell ref="P5:AN5"/>
    <mergeCell ref="X18:AA18"/>
    <mergeCell ref="AO15:BE15"/>
    <mergeCell ref="A3:O3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K31:M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0"/>
  <sheetViews>
    <sheetView tabSelected="1" view="pageBreakPreview" zoomScale="75" zoomScaleNormal="8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G1" sqref="AG1:AO16384"/>
    </sheetView>
  </sheetViews>
  <sheetFormatPr defaultColWidth="9.00390625" defaultRowHeight="12.75"/>
  <cols>
    <col min="1" max="1" width="10.75390625" style="982" customWidth="1"/>
    <col min="2" max="2" width="54.00390625" style="882" customWidth="1"/>
    <col min="3" max="3" width="6.375" style="883" customWidth="1"/>
    <col min="4" max="4" width="7.00390625" style="884" customWidth="1"/>
    <col min="5" max="5" width="8.00390625" style="884" customWidth="1"/>
    <col min="6" max="6" width="8.75390625" style="883" customWidth="1"/>
    <col min="7" max="7" width="7.875" style="883" customWidth="1"/>
    <col min="8" max="8" width="11.00390625" style="882" customWidth="1"/>
    <col min="9" max="9" width="7.25390625" style="882" customWidth="1"/>
    <col min="10" max="10" width="7.625" style="882" customWidth="1"/>
    <col min="11" max="11" width="7.25390625" style="882" customWidth="1"/>
    <col min="12" max="12" width="8.375" style="882" customWidth="1"/>
    <col min="13" max="13" width="8.00390625" style="882" customWidth="1"/>
    <col min="14" max="14" width="8.75390625" style="885" customWidth="1"/>
    <col min="15" max="15" width="7.25390625" style="885" customWidth="1"/>
    <col min="16" max="16" width="2.625" style="886" customWidth="1"/>
    <col min="17" max="18" width="7.625" style="886" customWidth="1"/>
    <col min="19" max="19" width="1.625" style="882" customWidth="1"/>
    <col min="20" max="20" width="7.375" style="882" customWidth="1"/>
    <col min="21" max="21" width="7.25390625" style="882" customWidth="1"/>
    <col min="22" max="22" width="5.75390625" style="882" customWidth="1"/>
    <col min="23" max="36" width="9.125" style="7" hidden="1" customWidth="1"/>
    <col min="37" max="41" width="0" style="7" hidden="1" customWidth="1"/>
    <col min="42" max="16384" width="9.125" style="7" customWidth="1"/>
  </cols>
  <sheetData>
    <row r="1" spans="1:22" ht="15.75" customHeight="1" thickBot="1">
      <c r="A1" s="1219" t="s">
        <v>231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20"/>
      <c r="O1" s="1220"/>
      <c r="P1" s="1220"/>
      <c r="Q1" s="1220"/>
      <c r="R1" s="1220"/>
      <c r="S1" s="1220"/>
      <c r="T1" s="1220"/>
      <c r="U1" s="1220"/>
      <c r="V1" s="1220"/>
    </row>
    <row r="2" spans="1:22" s="13" customFormat="1" ht="15" customHeight="1">
      <c r="A2" s="1259" t="s">
        <v>120</v>
      </c>
      <c r="B2" s="1221" t="s">
        <v>21</v>
      </c>
      <c r="C2" s="1261" t="s">
        <v>257</v>
      </c>
      <c r="D2" s="1262"/>
      <c r="E2" s="1262"/>
      <c r="F2" s="1263"/>
      <c r="G2" s="1227" t="s">
        <v>36</v>
      </c>
      <c r="H2" s="1240" t="s">
        <v>121</v>
      </c>
      <c r="I2" s="1240"/>
      <c r="J2" s="1240"/>
      <c r="K2" s="1240"/>
      <c r="L2" s="1240"/>
      <c r="M2" s="1241"/>
      <c r="N2" s="1231" t="s">
        <v>299</v>
      </c>
      <c r="O2" s="1232"/>
      <c r="P2" s="1232"/>
      <c r="Q2" s="1232"/>
      <c r="R2" s="1232"/>
      <c r="S2" s="1232"/>
      <c r="T2" s="1232"/>
      <c r="U2" s="1232"/>
      <c r="V2" s="1233"/>
    </row>
    <row r="3" spans="1:22" s="13" customFormat="1" ht="15.75" customHeight="1">
      <c r="A3" s="1260"/>
      <c r="B3" s="1222"/>
      <c r="C3" s="1264"/>
      <c r="D3" s="1265"/>
      <c r="E3" s="1265"/>
      <c r="F3" s="1266"/>
      <c r="G3" s="1228"/>
      <c r="H3" s="1225" t="s">
        <v>18</v>
      </c>
      <c r="I3" s="1222" t="s">
        <v>122</v>
      </c>
      <c r="J3" s="1223"/>
      <c r="K3" s="1223"/>
      <c r="L3" s="1223"/>
      <c r="M3" s="1237" t="s">
        <v>19</v>
      </c>
      <c r="N3" s="1234"/>
      <c r="O3" s="1235"/>
      <c r="P3" s="1235"/>
      <c r="Q3" s="1235"/>
      <c r="R3" s="1235"/>
      <c r="S3" s="1235"/>
      <c r="T3" s="1235"/>
      <c r="U3" s="1235"/>
      <c r="V3" s="1236"/>
    </row>
    <row r="4" spans="1:22" s="13" customFormat="1" ht="15.75" customHeight="1">
      <c r="A4" s="1260"/>
      <c r="B4" s="1222"/>
      <c r="C4" s="1224" t="s">
        <v>123</v>
      </c>
      <c r="D4" s="1224" t="s">
        <v>124</v>
      </c>
      <c r="E4" s="1267" t="s">
        <v>125</v>
      </c>
      <c r="F4" s="1268"/>
      <c r="G4" s="1228"/>
      <c r="H4" s="1225"/>
      <c r="I4" s="1247" t="s">
        <v>17</v>
      </c>
      <c r="J4" s="1242" t="s">
        <v>126</v>
      </c>
      <c r="K4" s="1242"/>
      <c r="L4" s="1242"/>
      <c r="M4" s="1238"/>
      <c r="N4" s="1217" t="s">
        <v>252</v>
      </c>
      <c r="O4" s="1218"/>
      <c r="P4" s="1218"/>
      <c r="Q4" s="1218" t="s">
        <v>253</v>
      </c>
      <c r="R4" s="1218"/>
      <c r="S4" s="1218"/>
      <c r="T4" s="1218" t="s">
        <v>20</v>
      </c>
      <c r="U4" s="1218"/>
      <c r="V4" s="1226"/>
    </row>
    <row r="5" spans="1:22" s="13" customFormat="1" ht="15.75">
      <c r="A5" s="1260"/>
      <c r="B5" s="1222"/>
      <c r="C5" s="1225"/>
      <c r="D5" s="1225"/>
      <c r="E5" s="1243" t="s">
        <v>127</v>
      </c>
      <c r="F5" s="1245" t="s">
        <v>128</v>
      </c>
      <c r="G5" s="1229"/>
      <c r="H5" s="1225"/>
      <c r="I5" s="1248"/>
      <c r="J5" s="1224" t="s">
        <v>129</v>
      </c>
      <c r="K5" s="1224" t="s">
        <v>47</v>
      </c>
      <c r="L5" s="1224" t="s">
        <v>130</v>
      </c>
      <c r="M5" s="1239"/>
      <c r="N5" s="615">
        <v>1</v>
      </c>
      <c r="O5" s="1289">
        <v>2</v>
      </c>
      <c r="P5" s="1290"/>
      <c r="Q5" s="616">
        <v>3</v>
      </c>
      <c r="R5" s="1291">
        <v>4</v>
      </c>
      <c r="S5" s="1292"/>
      <c r="T5" s="616">
        <v>5</v>
      </c>
      <c r="U5" s="616" t="s">
        <v>254</v>
      </c>
      <c r="V5" s="907" t="s">
        <v>255</v>
      </c>
    </row>
    <row r="6" spans="1:22" s="13" customFormat="1" ht="15.75">
      <c r="A6" s="1260"/>
      <c r="B6" s="1222"/>
      <c r="C6" s="1225"/>
      <c r="D6" s="1225"/>
      <c r="E6" s="1244"/>
      <c r="F6" s="1245"/>
      <c r="G6" s="1229"/>
      <c r="H6" s="1225"/>
      <c r="I6" s="1248"/>
      <c r="J6" s="1224"/>
      <c r="K6" s="1224"/>
      <c r="L6" s="1224"/>
      <c r="M6" s="1239"/>
      <c r="N6" s="1217" t="s">
        <v>256</v>
      </c>
      <c r="O6" s="1218"/>
      <c r="P6" s="1218"/>
      <c r="Q6" s="1218"/>
      <c r="R6" s="1218"/>
      <c r="S6" s="1218"/>
      <c r="T6" s="1218"/>
      <c r="U6" s="1218"/>
      <c r="V6" s="1226"/>
    </row>
    <row r="7" spans="1:22" s="13" customFormat="1" ht="42" customHeight="1">
      <c r="A7" s="1260"/>
      <c r="B7" s="1223"/>
      <c r="C7" s="1225"/>
      <c r="D7" s="1225"/>
      <c r="E7" s="1244"/>
      <c r="F7" s="1246"/>
      <c r="G7" s="1230"/>
      <c r="H7" s="1225"/>
      <c r="I7" s="1248"/>
      <c r="J7" s="1224"/>
      <c r="K7" s="1224"/>
      <c r="L7" s="1224"/>
      <c r="M7" s="1237"/>
      <c r="N7" s="617"/>
      <c r="O7" s="1293"/>
      <c r="P7" s="1294"/>
      <c r="Q7" s="618"/>
      <c r="R7" s="1297"/>
      <c r="S7" s="1298"/>
      <c r="T7" s="618"/>
      <c r="U7" s="618"/>
      <c r="V7" s="908"/>
    </row>
    <row r="8" spans="1:22" s="13" customFormat="1" ht="16.5" thickBot="1">
      <c r="A8" s="909">
        <v>1</v>
      </c>
      <c r="B8" s="619">
        <v>2</v>
      </c>
      <c r="C8" s="619">
        <v>3</v>
      </c>
      <c r="D8" s="619">
        <v>4</v>
      </c>
      <c r="E8" s="619">
        <v>5</v>
      </c>
      <c r="F8" s="619">
        <v>6</v>
      </c>
      <c r="G8" s="619">
        <v>7</v>
      </c>
      <c r="H8" s="619">
        <v>8</v>
      </c>
      <c r="I8" s="619">
        <v>9</v>
      </c>
      <c r="J8" s="619">
        <v>10</v>
      </c>
      <c r="K8" s="619">
        <v>11</v>
      </c>
      <c r="L8" s="619">
        <v>12</v>
      </c>
      <c r="M8" s="620">
        <v>13</v>
      </c>
      <c r="N8" s="621" t="s">
        <v>48</v>
      </c>
      <c r="O8" s="1295">
        <v>15</v>
      </c>
      <c r="P8" s="1296"/>
      <c r="Q8" s="622" t="s">
        <v>248</v>
      </c>
      <c r="R8" s="1299" t="s">
        <v>62</v>
      </c>
      <c r="S8" s="1300"/>
      <c r="T8" s="622" t="s">
        <v>105</v>
      </c>
      <c r="U8" s="622" t="s">
        <v>249</v>
      </c>
      <c r="V8" s="620">
        <v>20</v>
      </c>
    </row>
    <row r="9" spans="1:35" s="24" customFormat="1" ht="19.5" customHeight="1" thickBot="1">
      <c r="A9" s="1256" t="s">
        <v>77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7"/>
      <c r="U9" s="1257"/>
      <c r="V9" s="1258"/>
      <c r="W9" s="18"/>
      <c r="X9" s="18"/>
      <c r="Y9" s="18"/>
      <c r="Z9" s="18"/>
      <c r="AI9" s="25"/>
    </row>
    <row r="10" spans="1:35" s="24" customFormat="1" ht="19.5" customHeight="1" thickBot="1">
      <c r="A10" s="1251" t="s">
        <v>78</v>
      </c>
      <c r="B10" s="1252"/>
      <c r="C10" s="1252"/>
      <c r="D10" s="1252"/>
      <c r="E10" s="1252"/>
      <c r="F10" s="1252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3"/>
      <c r="W10" s="19"/>
      <c r="X10" s="19"/>
      <c r="Y10" s="19"/>
      <c r="Z10" s="19"/>
      <c r="AI10" s="25"/>
    </row>
    <row r="11" spans="1:33" s="31" customFormat="1" ht="18.75">
      <c r="A11" s="910" t="s">
        <v>132</v>
      </c>
      <c r="B11" s="623" t="s">
        <v>251</v>
      </c>
      <c r="C11" s="624"/>
      <c r="D11" s="624"/>
      <c r="E11" s="624"/>
      <c r="F11" s="625"/>
      <c r="G11" s="626">
        <f>G12+G13</f>
        <v>6.5</v>
      </c>
      <c r="H11" s="627">
        <f aca="true" t="shared" si="0" ref="H11:H18">G11*30</f>
        <v>195</v>
      </c>
      <c r="I11" s="628"/>
      <c r="J11" s="629"/>
      <c r="K11" s="629"/>
      <c r="L11" s="629"/>
      <c r="M11" s="630"/>
      <c r="N11" s="631"/>
      <c r="O11" s="1211"/>
      <c r="P11" s="1212"/>
      <c r="Q11" s="629"/>
      <c r="R11" s="1310"/>
      <c r="S11" s="1311"/>
      <c r="T11" s="629"/>
      <c r="U11" s="629"/>
      <c r="V11" s="911"/>
      <c r="X11" s="613"/>
      <c r="Y11" s="613">
        <v>1</v>
      </c>
      <c r="Z11" s="613">
        <v>2</v>
      </c>
      <c r="AA11" s="613">
        <v>3</v>
      </c>
      <c r="AB11" s="613">
        <v>4</v>
      </c>
      <c r="AC11" s="613">
        <v>5</v>
      </c>
      <c r="AD11" s="613">
        <v>6</v>
      </c>
      <c r="AF11" s="31" t="s">
        <v>252</v>
      </c>
      <c r="AG11" s="614">
        <f>SUMIF($W$11:$W$20,1,$G$11:$G$20)</f>
        <v>1.5</v>
      </c>
    </row>
    <row r="12" spans="1:33" s="31" customFormat="1" ht="18.75">
      <c r="A12" s="912"/>
      <c r="B12" s="632" t="s">
        <v>43</v>
      </c>
      <c r="C12" s="633"/>
      <c r="D12" s="633"/>
      <c r="E12" s="633"/>
      <c r="F12" s="634"/>
      <c r="G12" s="635">
        <v>5</v>
      </c>
      <c r="H12" s="636">
        <f t="shared" si="0"/>
        <v>150</v>
      </c>
      <c r="I12" s="637"/>
      <c r="J12" s="638"/>
      <c r="K12" s="638"/>
      <c r="L12" s="638"/>
      <c r="M12" s="639"/>
      <c r="N12" s="640"/>
      <c r="O12" s="1215"/>
      <c r="P12" s="1216"/>
      <c r="Q12" s="638"/>
      <c r="R12" s="1305"/>
      <c r="S12" s="1306"/>
      <c r="T12" s="638"/>
      <c r="U12" s="638"/>
      <c r="V12" s="913"/>
      <c r="X12" s="613" t="s">
        <v>291</v>
      </c>
      <c r="Y12" s="613">
        <f aca="true" t="shared" si="1" ref="Y12:AD12">COUNTIF($C11:$C20,Y11)</f>
        <v>1</v>
      </c>
      <c r="Z12" s="613">
        <f t="shared" si="1"/>
        <v>0</v>
      </c>
      <c r="AA12" s="613">
        <f t="shared" si="1"/>
        <v>0</v>
      </c>
      <c r="AB12" s="613">
        <f t="shared" si="1"/>
        <v>0</v>
      </c>
      <c r="AC12" s="613">
        <f t="shared" si="1"/>
        <v>0</v>
      </c>
      <c r="AD12" s="613">
        <f t="shared" si="1"/>
        <v>0</v>
      </c>
      <c r="AF12" s="31" t="s">
        <v>253</v>
      </c>
      <c r="AG12" s="614">
        <f>SUMIF($W$11:$W$20,2,$G$11:$G$20)</f>
        <v>0</v>
      </c>
    </row>
    <row r="13" spans="1:33" s="31" customFormat="1" ht="18.75">
      <c r="A13" s="912"/>
      <c r="B13" s="632" t="s">
        <v>44</v>
      </c>
      <c r="C13" s="633"/>
      <c r="D13" s="633" t="s">
        <v>254</v>
      </c>
      <c r="E13" s="633"/>
      <c r="F13" s="634"/>
      <c r="G13" s="635">
        <v>1.5</v>
      </c>
      <c r="H13" s="636">
        <f t="shared" si="0"/>
        <v>45</v>
      </c>
      <c r="I13" s="637">
        <v>4</v>
      </c>
      <c r="J13" s="638"/>
      <c r="K13" s="638"/>
      <c r="L13" s="641">
        <v>4</v>
      </c>
      <c r="M13" s="639" t="s">
        <v>222</v>
      </c>
      <c r="N13" s="640"/>
      <c r="O13" s="1215"/>
      <c r="P13" s="1216"/>
      <c r="Q13" s="638"/>
      <c r="R13" s="1305"/>
      <c r="S13" s="1306"/>
      <c r="T13" s="638"/>
      <c r="U13" s="641">
        <v>4</v>
      </c>
      <c r="V13" s="913"/>
      <c r="W13" s="31">
        <v>3</v>
      </c>
      <c r="X13" s="613" t="s">
        <v>189</v>
      </c>
      <c r="Y13" s="613">
        <f aca="true" t="shared" si="2" ref="Y13:AD13">COUNTIF($D11:$D20,Y11)</f>
        <v>0</v>
      </c>
      <c r="Z13" s="613">
        <f t="shared" si="2"/>
        <v>0</v>
      </c>
      <c r="AA13" s="613">
        <f t="shared" si="2"/>
        <v>0</v>
      </c>
      <c r="AB13" s="613">
        <f t="shared" si="2"/>
        <v>0</v>
      </c>
      <c r="AC13" s="613">
        <f t="shared" si="2"/>
        <v>0</v>
      </c>
      <c r="AD13" s="613">
        <f t="shared" si="2"/>
        <v>0</v>
      </c>
      <c r="AF13" s="31" t="s">
        <v>20</v>
      </c>
      <c r="AG13" s="614">
        <f>SUMIF($W$11:$W$20,3,$G$11:$G$20)</f>
        <v>1.5</v>
      </c>
    </row>
    <row r="14" spans="1:33" s="31" customFormat="1" ht="18.75">
      <c r="A14" s="689" t="s">
        <v>133</v>
      </c>
      <c r="B14" s="632" t="s">
        <v>110</v>
      </c>
      <c r="C14" s="642"/>
      <c r="D14" s="642"/>
      <c r="E14" s="642"/>
      <c r="F14" s="643"/>
      <c r="G14" s="636">
        <v>4.5</v>
      </c>
      <c r="H14" s="636">
        <f t="shared" si="0"/>
        <v>135</v>
      </c>
      <c r="I14" s="644"/>
      <c r="J14" s="645"/>
      <c r="K14" s="645"/>
      <c r="L14" s="645"/>
      <c r="M14" s="646"/>
      <c r="N14" s="647"/>
      <c r="O14" s="1215"/>
      <c r="P14" s="1216"/>
      <c r="Q14" s="645"/>
      <c r="R14" s="1305"/>
      <c r="S14" s="1306"/>
      <c r="T14" s="645"/>
      <c r="U14" s="645"/>
      <c r="V14" s="914"/>
      <c r="X14" s="613" t="s">
        <v>292</v>
      </c>
      <c r="Y14" s="613"/>
      <c r="Z14" s="613"/>
      <c r="AA14" s="613"/>
      <c r="AB14" s="613"/>
      <c r="AC14" s="613"/>
      <c r="AD14" s="613"/>
      <c r="AG14" s="614">
        <f>SUM(AG11:AG13)</f>
        <v>3</v>
      </c>
    </row>
    <row r="15" spans="1:30" s="31" customFormat="1" ht="18.75">
      <c r="A15" s="689" t="s">
        <v>134</v>
      </c>
      <c r="B15" s="632" t="s">
        <v>111</v>
      </c>
      <c r="C15" s="642"/>
      <c r="D15" s="642"/>
      <c r="E15" s="642"/>
      <c r="F15" s="643"/>
      <c r="G15" s="636">
        <v>3</v>
      </c>
      <c r="H15" s="636">
        <f t="shared" si="0"/>
        <v>90</v>
      </c>
      <c r="I15" s="648"/>
      <c r="J15" s="645"/>
      <c r="K15" s="645"/>
      <c r="L15" s="645"/>
      <c r="M15" s="649"/>
      <c r="N15" s="647"/>
      <c r="O15" s="1215"/>
      <c r="P15" s="1216"/>
      <c r="Q15" s="645"/>
      <c r="R15" s="1305"/>
      <c r="S15" s="1306"/>
      <c r="T15" s="645"/>
      <c r="U15" s="645"/>
      <c r="V15" s="914"/>
      <c r="X15" s="613" t="s">
        <v>293</v>
      </c>
      <c r="Y15" s="613"/>
      <c r="Z15" s="613"/>
      <c r="AA15" s="613"/>
      <c r="AB15" s="613"/>
      <c r="AC15" s="613"/>
      <c r="AD15" s="613"/>
    </row>
    <row r="16" spans="1:22" s="31" customFormat="1" ht="31.5">
      <c r="A16" s="689" t="s">
        <v>135</v>
      </c>
      <c r="B16" s="650" t="s">
        <v>112</v>
      </c>
      <c r="C16" s="633"/>
      <c r="D16" s="984"/>
      <c r="E16" s="984"/>
      <c r="F16" s="651"/>
      <c r="G16" s="636">
        <v>4</v>
      </c>
      <c r="H16" s="636">
        <f t="shared" si="0"/>
        <v>120</v>
      </c>
      <c r="I16" s="645"/>
      <c r="J16" s="644"/>
      <c r="K16" s="644"/>
      <c r="L16" s="644"/>
      <c r="M16" s="646"/>
      <c r="N16" s="647"/>
      <c r="O16" s="1215"/>
      <c r="P16" s="1216"/>
      <c r="Q16" s="645"/>
      <c r="R16" s="1305"/>
      <c r="S16" s="1306"/>
      <c r="T16" s="645"/>
      <c r="U16" s="645"/>
      <c r="V16" s="914"/>
    </row>
    <row r="17" spans="1:22" s="31" customFormat="1" ht="18.75">
      <c r="A17" s="689" t="s">
        <v>136</v>
      </c>
      <c r="B17" s="652" t="s">
        <v>109</v>
      </c>
      <c r="C17" s="633"/>
      <c r="D17" s="985"/>
      <c r="E17" s="985"/>
      <c r="F17" s="653"/>
      <c r="G17" s="636">
        <v>4.5</v>
      </c>
      <c r="H17" s="636">
        <f t="shared" si="0"/>
        <v>135</v>
      </c>
      <c r="I17" s="645"/>
      <c r="J17" s="644"/>
      <c r="K17" s="644"/>
      <c r="L17" s="644"/>
      <c r="M17" s="646"/>
      <c r="N17" s="647"/>
      <c r="O17" s="1215"/>
      <c r="P17" s="1216"/>
      <c r="Q17" s="645"/>
      <c r="R17" s="1305"/>
      <c r="S17" s="1306"/>
      <c r="T17" s="645"/>
      <c r="U17" s="645"/>
      <c r="V17" s="914"/>
    </row>
    <row r="18" spans="1:22" s="31" customFormat="1" ht="18.75">
      <c r="A18" s="915"/>
      <c r="B18" s="654" t="s">
        <v>43</v>
      </c>
      <c r="C18" s="633"/>
      <c r="D18" s="985"/>
      <c r="E18" s="985"/>
      <c r="F18" s="653"/>
      <c r="G18" s="636">
        <v>3</v>
      </c>
      <c r="H18" s="636">
        <f t="shared" si="0"/>
        <v>90</v>
      </c>
      <c r="I18" s="645"/>
      <c r="J18" s="644"/>
      <c r="K18" s="644"/>
      <c r="L18" s="644"/>
      <c r="M18" s="646"/>
      <c r="N18" s="647"/>
      <c r="O18" s="1215"/>
      <c r="P18" s="1216"/>
      <c r="Q18" s="645"/>
      <c r="R18" s="1305"/>
      <c r="S18" s="1306"/>
      <c r="T18" s="645"/>
      <c r="U18" s="645"/>
      <c r="V18" s="914"/>
    </row>
    <row r="19" spans="1:23" s="31" customFormat="1" ht="23.25" customHeight="1">
      <c r="A19" s="689" t="s">
        <v>137</v>
      </c>
      <c r="B19" s="655" t="s">
        <v>44</v>
      </c>
      <c r="C19" s="644">
        <v>1</v>
      </c>
      <c r="D19" s="644"/>
      <c r="E19" s="644"/>
      <c r="F19" s="653"/>
      <c r="G19" s="636">
        <v>1.5</v>
      </c>
      <c r="H19" s="636">
        <f>G19*30</f>
        <v>45</v>
      </c>
      <c r="I19" s="656" t="s">
        <v>49</v>
      </c>
      <c r="J19" s="645" t="s">
        <v>49</v>
      </c>
      <c r="K19" s="657"/>
      <c r="L19" s="657"/>
      <c r="M19" s="649">
        <v>41</v>
      </c>
      <c r="N19" s="658">
        <v>4</v>
      </c>
      <c r="O19" s="1215"/>
      <c r="P19" s="1216"/>
      <c r="Q19" s="645"/>
      <c r="R19" s="1305"/>
      <c r="S19" s="1306"/>
      <c r="T19" s="645"/>
      <c r="U19" s="645"/>
      <c r="V19" s="914"/>
      <c r="W19" s="31">
        <v>1</v>
      </c>
    </row>
    <row r="20" spans="1:22" s="31" customFormat="1" ht="23.25" customHeight="1" thickBot="1">
      <c r="A20" s="916" t="s">
        <v>261</v>
      </c>
      <c r="B20" s="659" t="s">
        <v>119</v>
      </c>
      <c r="C20" s="660"/>
      <c r="D20" s="660" t="s">
        <v>294</v>
      </c>
      <c r="E20" s="660"/>
      <c r="F20" s="661"/>
      <c r="G20" s="662">
        <v>3.5</v>
      </c>
      <c r="H20" s="662">
        <f>G20*30</f>
        <v>105</v>
      </c>
      <c r="I20" s="663"/>
      <c r="J20" s="664"/>
      <c r="K20" s="665"/>
      <c r="L20" s="665"/>
      <c r="M20" s="666"/>
      <c r="N20" s="667"/>
      <c r="O20" s="1363"/>
      <c r="P20" s="1364"/>
      <c r="Q20" s="664"/>
      <c r="R20" s="1318"/>
      <c r="S20" s="1319"/>
      <c r="T20" s="664"/>
      <c r="U20" s="664"/>
      <c r="V20" s="917"/>
    </row>
    <row r="21" spans="1:22" s="31" customFormat="1" ht="19.5" customHeight="1" thickBot="1">
      <c r="A21" s="1175" t="s">
        <v>75</v>
      </c>
      <c r="B21" s="1176"/>
      <c r="C21" s="668"/>
      <c r="D21" s="669"/>
      <c r="E21" s="669"/>
      <c r="F21" s="670"/>
      <c r="G21" s="671">
        <f>G19+G13</f>
        <v>3</v>
      </c>
      <c r="H21" s="671">
        <f>H19+H13</f>
        <v>90</v>
      </c>
      <c r="I21" s="672">
        <v>8</v>
      </c>
      <c r="J21" s="672">
        <v>4</v>
      </c>
      <c r="K21" s="672"/>
      <c r="L21" s="672">
        <v>4</v>
      </c>
      <c r="M21" s="673">
        <v>82</v>
      </c>
      <c r="N21" s="674">
        <v>4</v>
      </c>
      <c r="O21" s="1301"/>
      <c r="P21" s="1302"/>
      <c r="Q21" s="675"/>
      <c r="R21" s="1210"/>
      <c r="S21" s="1307"/>
      <c r="T21" s="668"/>
      <c r="U21" s="668">
        <v>4</v>
      </c>
      <c r="V21" s="918"/>
    </row>
    <row r="22" spans="1:22" s="31" customFormat="1" ht="19.5" customHeight="1">
      <c r="A22" s="1175" t="s">
        <v>76</v>
      </c>
      <c r="B22" s="1176"/>
      <c r="C22" s="668"/>
      <c r="D22" s="669"/>
      <c r="E22" s="669"/>
      <c r="F22" s="670"/>
      <c r="G22" s="671">
        <f>G12+G14+G15+G16+G18+G20</f>
        <v>23</v>
      </c>
      <c r="H22" s="671">
        <f>H12+H14+H15+H16+H18+H20</f>
        <v>690</v>
      </c>
      <c r="I22" s="676"/>
      <c r="J22" s="675"/>
      <c r="K22" s="675"/>
      <c r="L22" s="675"/>
      <c r="M22" s="677"/>
      <c r="N22" s="674"/>
      <c r="O22" s="1303"/>
      <c r="P22" s="1304"/>
      <c r="Q22" s="675"/>
      <c r="R22" s="1308"/>
      <c r="S22" s="1309"/>
      <c r="T22" s="668"/>
      <c r="U22" s="668"/>
      <c r="V22" s="918"/>
    </row>
    <row r="23" spans="1:22" s="31" customFormat="1" ht="19.5" customHeight="1">
      <c r="A23" s="1362" t="s">
        <v>26</v>
      </c>
      <c r="B23" s="1362"/>
      <c r="C23" s="678"/>
      <c r="D23" s="679"/>
      <c r="E23" s="679"/>
      <c r="F23" s="680"/>
      <c r="G23" s="681">
        <f>G11+G14+G15+G16+G17+G20</f>
        <v>26</v>
      </c>
      <c r="H23" s="681">
        <f>H11+H14+H15+H16+H17+H20</f>
        <v>780</v>
      </c>
      <c r="I23" s="682"/>
      <c r="J23" s="683"/>
      <c r="K23" s="683"/>
      <c r="L23" s="683"/>
      <c r="M23" s="683"/>
      <c r="N23" s="684"/>
      <c r="O23" s="1316"/>
      <c r="P23" s="1317"/>
      <c r="Q23" s="683"/>
      <c r="R23" s="1365"/>
      <c r="S23" s="1366"/>
      <c r="T23" s="678"/>
      <c r="U23" s="678"/>
      <c r="V23" s="919"/>
    </row>
    <row r="24" spans="1:25" s="24" customFormat="1" ht="20.25" thickBot="1">
      <c r="A24" s="1204" t="s">
        <v>80</v>
      </c>
      <c r="B24" s="1205"/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1205"/>
      <c r="U24" s="1205"/>
      <c r="V24" s="1206"/>
      <c r="W24" s="19"/>
      <c r="X24" s="19"/>
      <c r="Y24" s="19"/>
    </row>
    <row r="25" spans="1:32" s="66" customFormat="1" ht="18.75">
      <c r="A25" s="920" t="s">
        <v>138</v>
      </c>
      <c r="B25" s="685" t="s">
        <v>114</v>
      </c>
      <c r="C25" s="686"/>
      <c r="D25" s="687"/>
      <c r="E25" s="687"/>
      <c r="F25" s="688"/>
      <c r="G25" s="636">
        <v>3</v>
      </c>
      <c r="H25" s="636">
        <f>G25*30</f>
        <v>90</v>
      </c>
      <c r="I25" s="645"/>
      <c r="J25" s="645"/>
      <c r="K25" s="645"/>
      <c r="L25" s="645"/>
      <c r="M25" s="646"/>
      <c r="N25" s="647"/>
      <c r="O25" s="1211"/>
      <c r="P25" s="1212"/>
      <c r="Q25" s="645"/>
      <c r="R25" s="1310"/>
      <c r="S25" s="1311"/>
      <c r="T25" s="645"/>
      <c r="U25" s="645"/>
      <c r="V25" s="921"/>
      <c r="X25" s="613"/>
      <c r="Y25" s="613">
        <v>1</v>
      </c>
      <c r="Z25" s="613">
        <v>2</v>
      </c>
      <c r="AA25" s="613">
        <v>3</v>
      </c>
      <c r="AB25" s="613">
        <v>4</v>
      </c>
      <c r="AC25" s="613">
        <v>5</v>
      </c>
      <c r="AD25" s="613">
        <v>6</v>
      </c>
      <c r="AE25" s="31" t="s">
        <v>252</v>
      </c>
      <c r="AF25" s="614">
        <f>SUMIF($W$25:$W$52,1,$G$25:$G$52)</f>
        <v>37</v>
      </c>
    </row>
    <row r="26" spans="1:32" s="66" customFormat="1" ht="19.5" customHeight="1">
      <c r="A26" s="920" t="s">
        <v>139</v>
      </c>
      <c r="B26" s="652" t="s">
        <v>53</v>
      </c>
      <c r="C26" s="687"/>
      <c r="D26" s="686"/>
      <c r="E26" s="686"/>
      <c r="F26" s="688"/>
      <c r="G26" s="690">
        <v>5</v>
      </c>
      <c r="H26" s="636">
        <f>G26*30</f>
        <v>150</v>
      </c>
      <c r="I26" s="645"/>
      <c r="J26" s="645"/>
      <c r="K26" s="645"/>
      <c r="L26" s="645"/>
      <c r="M26" s="646"/>
      <c r="N26" s="647"/>
      <c r="O26" s="1215"/>
      <c r="P26" s="1216"/>
      <c r="Q26" s="645"/>
      <c r="R26" s="1305"/>
      <c r="S26" s="1306"/>
      <c r="T26" s="645"/>
      <c r="U26" s="645"/>
      <c r="V26" s="921"/>
      <c r="X26" s="613" t="s">
        <v>291</v>
      </c>
      <c r="Y26" s="613">
        <f aca="true" t="shared" si="3" ref="Y26:AD26">COUNTIF($C25:$C52,Y25)</f>
        <v>2</v>
      </c>
      <c r="Z26" s="613">
        <f t="shared" si="3"/>
        <v>3</v>
      </c>
      <c r="AA26" s="613">
        <f t="shared" si="3"/>
        <v>0</v>
      </c>
      <c r="AB26" s="613">
        <f t="shared" si="3"/>
        <v>0</v>
      </c>
      <c r="AC26" s="613">
        <f t="shared" si="3"/>
        <v>0</v>
      </c>
      <c r="AD26" s="613">
        <f t="shared" si="3"/>
        <v>0</v>
      </c>
      <c r="AE26" s="31" t="s">
        <v>253</v>
      </c>
      <c r="AF26" s="614">
        <f>SUMIF($W$25:$W$52,2,$G$25:$G$52)</f>
        <v>0</v>
      </c>
    </row>
    <row r="27" spans="1:32" s="66" customFormat="1" ht="18.75">
      <c r="A27" s="915"/>
      <c r="B27" s="652" t="s">
        <v>43</v>
      </c>
      <c r="C27" s="687"/>
      <c r="D27" s="686"/>
      <c r="E27" s="686"/>
      <c r="F27" s="688"/>
      <c r="G27" s="690">
        <v>1</v>
      </c>
      <c r="H27" s="636">
        <f>G27*30</f>
        <v>30</v>
      </c>
      <c r="I27" s="645"/>
      <c r="J27" s="645"/>
      <c r="K27" s="645"/>
      <c r="L27" s="645"/>
      <c r="M27" s="646"/>
      <c r="N27" s="647"/>
      <c r="O27" s="1215"/>
      <c r="P27" s="1216"/>
      <c r="Q27" s="645"/>
      <c r="R27" s="1305"/>
      <c r="S27" s="1306"/>
      <c r="T27" s="645"/>
      <c r="U27" s="645"/>
      <c r="V27" s="921"/>
      <c r="X27" s="613" t="s">
        <v>189</v>
      </c>
      <c r="Y27" s="613">
        <f aca="true" t="shared" si="4" ref="Y27:AD27">COUNTIF($D25:$D52,Y25)</f>
        <v>3</v>
      </c>
      <c r="Z27" s="613">
        <f t="shared" si="4"/>
        <v>2</v>
      </c>
      <c r="AA27" s="613">
        <f t="shared" si="4"/>
        <v>0</v>
      </c>
      <c r="AB27" s="613">
        <f t="shared" si="4"/>
        <v>0</v>
      </c>
      <c r="AC27" s="613">
        <f t="shared" si="4"/>
        <v>0</v>
      </c>
      <c r="AD27" s="613">
        <f t="shared" si="4"/>
        <v>0</v>
      </c>
      <c r="AE27" s="31" t="s">
        <v>20</v>
      </c>
      <c r="AF27" s="614">
        <f>SUMIF($W$25:$W$52,3,$G$25:$G$52)</f>
        <v>0</v>
      </c>
    </row>
    <row r="28" spans="1:32" s="66" customFormat="1" ht="18.75">
      <c r="A28" s="920" t="s">
        <v>140</v>
      </c>
      <c r="B28" s="652" t="s">
        <v>44</v>
      </c>
      <c r="C28" s="687">
        <v>1</v>
      </c>
      <c r="D28" s="687"/>
      <c r="E28" s="686"/>
      <c r="F28" s="688"/>
      <c r="G28" s="690">
        <v>4</v>
      </c>
      <c r="H28" s="636">
        <f>G28*30</f>
        <v>120</v>
      </c>
      <c r="I28" s="648">
        <v>4</v>
      </c>
      <c r="J28" s="645" t="s">
        <v>99</v>
      </c>
      <c r="K28" s="645"/>
      <c r="L28" s="645"/>
      <c r="M28" s="649">
        <f>H28-I28</f>
        <v>116</v>
      </c>
      <c r="N28" s="647" t="s">
        <v>99</v>
      </c>
      <c r="O28" s="1215"/>
      <c r="P28" s="1216"/>
      <c r="Q28" s="645"/>
      <c r="R28" s="1305"/>
      <c r="S28" s="1306"/>
      <c r="T28" s="645"/>
      <c r="U28" s="645"/>
      <c r="V28" s="921"/>
      <c r="W28" s="66">
        <v>1</v>
      </c>
      <c r="X28" s="613" t="s">
        <v>292</v>
      </c>
      <c r="Y28" s="613"/>
      <c r="Z28" s="613"/>
      <c r="AA28" s="613"/>
      <c r="AB28" s="613"/>
      <c r="AC28" s="613"/>
      <c r="AD28" s="613"/>
      <c r="AE28" s="31"/>
      <c r="AF28" s="614">
        <f>SUM(AF25:AF27)</f>
        <v>37</v>
      </c>
    </row>
    <row r="29" spans="1:30" s="66" customFormat="1" ht="39.75" customHeight="1">
      <c r="A29" s="920" t="s">
        <v>141</v>
      </c>
      <c r="B29" s="373" t="s">
        <v>70</v>
      </c>
      <c r="C29" s="686"/>
      <c r="D29" s="687"/>
      <c r="E29" s="687"/>
      <c r="F29" s="688"/>
      <c r="G29" s="690">
        <f>G30+G31</f>
        <v>14</v>
      </c>
      <c r="H29" s="636">
        <f aca="true" t="shared" si="5" ref="H29:H38">G29*30</f>
        <v>420</v>
      </c>
      <c r="I29" s="645"/>
      <c r="J29" s="645"/>
      <c r="K29" s="645"/>
      <c r="L29" s="645"/>
      <c r="M29" s="646"/>
      <c r="N29" s="647"/>
      <c r="O29" s="1215"/>
      <c r="P29" s="1216"/>
      <c r="Q29" s="645"/>
      <c r="R29" s="1305"/>
      <c r="S29" s="1306"/>
      <c r="T29" s="645"/>
      <c r="U29" s="645"/>
      <c r="V29" s="921"/>
      <c r="X29" s="613" t="s">
        <v>293</v>
      </c>
      <c r="Y29" s="613"/>
      <c r="Z29" s="613"/>
      <c r="AA29" s="613"/>
      <c r="AB29" s="613"/>
      <c r="AC29" s="613"/>
      <c r="AD29" s="613"/>
    </row>
    <row r="30" spans="1:22" s="66" customFormat="1" ht="18.75">
      <c r="A30" s="915"/>
      <c r="B30" s="652" t="s">
        <v>43</v>
      </c>
      <c r="C30" s="686"/>
      <c r="D30" s="687"/>
      <c r="E30" s="687"/>
      <c r="F30" s="688"/>
      <c r="G30" s="690">
        <v>4</v>
      </c>
      <c r="H30" s="636">
        <f t="shared" si="5"/>
        <v>120</v>
      </c>
      <c r="I30" s="645"/>
      <c r="J30" s="645"/>
      <c r="K30" s="645"/>
      <c r="L30" s="645"/>
      <c r="M30" s="646"/>
      <c r="N30" s="647"/>
      <c r="O30" s="1215"/>
      <c r="P30" s="1216"/>
      <c r="Q30" s="645"/>
      <c r="R30" s="1305"/>
      <c r="S30" s="1306"/>
      <c r="T30" s="645"/>
      <c r="U30" s="645"/>
      <c r="V30" s="921"/>
    </row>
    <row r="31" spans="1:22" s="66" customFormat="1" ht="18.75">
      <c r="A31" s="920"/>
      <c r="B31" s="652" t="s">
        <v>44</v>
      </c>
      <c r="C31" s="686"/>
      <c r="D31" s="687"/>
      <c r="E31" s="687"/>
      <c r="F31" s="688"/>
      <c r="G31" s="690">
        <v>10</v>
      </c>
      <c r="H31" s="636">
        <f t="shared" si="5"/>
        <v>300</v>
      </c>
      <c r="I31" s="648">
        <f>J31+K31+L31</f>
        <v>14</v>
      </c>
      <c r="J31" s="645" t="s">
        <v>229</v>
      </c>
      <c r="K31" s="645"/>
      <c r="L31" s="645" t="s">
        <v>50</v>
      </c>
      <c r="M31" s="649">
        <f>H31-I31</f>
        <v>286</v>
      </c>
      <c r="N31" s="647"/>
      <c r="O31" s="1215"/>
      <c r="P31" s="1216"/>
      <c r="Q31" s="645"/>
      <c r="R31" s="1305"/>
      <c r="S31" s="1306"/>
      <c r="T31" s="645"/>
      <c r="U31" s="645"/>
      <c r="V31" s="921"/>
    </row>
    <row r="32" spans="1:23" s="66" customFormat="1" ht="20.25" customHeight="1">
      <c r="A32" s="920" t="s">
        <v>142</v>
      </c>
      <c r="B32" s="652" t="s">
        <v>44</v>
      </c>
      <c r="C32" s="686"/>
      <c r="D32" s="687">
        <v>1</v>
      </c>
      <c r="E32" s="687"/>
      <c r="F32" s="688"/>
      <c r="G32" s="690">
        <v>5</v>
      </c>
      <c r="H32" s="636">
        <f>G32*30</f>
        <v>150</v>
      </c>
      <c r="I32" s="648">
        <v>8</v>
      </c>
      <c r="J32" s="645" t="s">
        <v>99</v>
      </c>
      <c r="K32" s="645"/>
      <c r="L32" s="645" t="s">
        <v>99</v>
      </c>
      <c r="M32" s="649">
        <f>H32-I32</f>
        <v>142</v>
      </c>
      <c r="N32" s="689" t="s">
        <v>106</v>
      </c>
      <c r="O32" s="1215"/>
      <c r="P32" s="1216"/>
      <c r="Q32" s="645"/>
      <c r="R32" s="1305"/>
      <c r="S32" s="1306"/>
      <c r="T32" s="645"/>
      <c r="U32" s="645"/>
      <c r="V32" s="921"/>
      <c r="W32" s="66">
        <v>1</v>
      </c>
    </row>
    <row r="33" spans="1:23" s="66" customFormat="1" ht="18.75">
      <c r="A33" s="920" t="s">
        <v>143</v>
      </c>
      <c r="B33" s="652" t="s">
        <v>44</v>
      </c>
      <c r="C33" s="687">
        <v>2</v>
      </c>
      <c r="D33" s="687"/>
      <c r="E33" s="687"/>
      <c r="F33" s="688"/>
      <c r="G33" s="690">
        <v>5</v>
      </c>
      <c r="H33" s="636">
        <f t="shared" si="5"/>
        <v>150</v>
      </c>
      <c r="I33" s="648">
        <v>6</v>
      </c>
      <c r="J33" s="645" t="s">
        <v>101</v>
      </c>
      <c r="K33" s="645"/>
      <c r="L33" s="645" t="s">
        <v>102</v>
      </c>
      <c r="M33" s="649">
        <f>H33-I33</f>
        <v>144</v>
      </c>
      <c r="N33" s="647"/>
      <c r="O33" s="1305" t="s">
        <v>103</v>
      </c>
      <c r="P33" s="1306"/>
      <c r="Q33" s="645"/>
      <c r="R33" s="1305"/>
      <c r="S33" s="1306"/>
      <c r="T33" s="645"/>
      <c r="U33" s="645"/>
      <c r="V33" s="921"/>
      <c r="W33" s="66">
        <v>1</v>
      </c>
    </row>
    <row r="34" spans="1:22" s="66" customFormat="1" ht="18.75">
      <c r="A34" s="920" t="s">
        <v>144</v>
      </c>
      <c r="B34" s="685" t="s">
        <v>208</v>
      </c>
      <c r="C34" s="686"/>
      <c r="D34" s="686"/>
      <c r="E34" s="686"/>
      <c r="F34" s="688"/>
      <c r="G34" s="690">
        <v>15</v>
      </c>
      <c r="H34" s="636">
        <f t="shared" si="5"/>
        <v>450</v>
      </c>
      <c r="I34" s="645"/>
      <c r="J34" s="645"/>
      <c r="K34" s="645"/>
      <c r="L34" s="645"/>
      <c r="M34" s="646"/>
      <c r="N34" s="647"/>
      <c r="O34" s="1215"/>
      <c r="P34" s="1216"/>
      <c r="Q34" s="645"/>
      <c r="R34" s="1305"/>
      <c r="S34" s="1306"/>
      <c r="T34" s="645"/>
      <c r="U34" s="645"/>
      <c r="V34" s="921"/>
    </row>
    <row r="35" spans="1:22" s="66" customFormat="1" ht="18.75">
      <c r="A35" s="915"/>
      <c r="B35" s="652" t="s">
        <v>43</v>
      </c>
      <c r="C35" s="686"/>
      <c r="D35" s="686"/>
      <c r="E35" s="686"/>
      <c r="F35" s="688"/>
      <c r="G35" s="789">
        <v>7</v>
      </c>
      <c r="H35" s="636">
        <f t="shared" si="5"/>
        <v>210</v>
      </c>
      <c r="I35" s="679"/>
      <c r="J35" s="679"/>
      <c r="K35" s="679"/>
      <c r="L35" s="679"/>
      <c r="M35" s="986"/>
      <c r="N35" s="790"/>
      <c r="O35" s="1215"/>
      <c r="P35" s="1216"/>
      <c r="Q35" s="645"/>
      <c r="R35" s="1305"/>
      <c r="S35" s="1306"/>
      <c r="T35" s="645"/>
      <c r="U35" s="645"/>
      <c r="V35" s="921"/>
    </row>
    <row r="36" spans="1:22" s="66" customFormat="1" ht="19.5" customHeight="1">
      <c r="A36" s="915"/>
      <c r="B36" s="652" t="s">
        <v>44</v>
      </c>
      <c r="C36" s="686"/>
      <c r="D36" s="686"/>
      <c r="E36" s="686"/>
      <c r="F36" s="688"/>
      <c r="G36" s="789">
        <v>8</v>
      </c>
      <c r="H36" s="636">
        <f>G36*30</f>
        <v>240</v>
      </c>
      <c r="I36" s="987">
        <f>I37+I38</f>
        <v>28</v>
      </c>
      <c r="J36" s="987">
        <v>20</v>
      </c>
      <c r="K36" s="987"/>
      <c r="L36" s="987">
        <v>8</v>
      </c>
      <c r="M36" s="988">
        <f>H36-I36</f>
        <v>212</v>
      </c>
      <c r="N36" s="790"/>
      <c r="O36" s="1215"/>
      <c r="P36" s="1216"/>
      <c r="Q36" s="645"/>
      <c r="R36" s="1305"/>
      <c r="S36" s="1306"/>
      <c r="T36" s="645"/>
      <c r="U36" s="645"/>
      <c r="V36" s="921"/>
    </row>
    <row r="37" spans="1:23" s="66" customFormat="1" ht="19.5" customHeight="1">
      <c r="A37" s="920" t="s">
        <v>145</v>
      </c>
      <c r="B37" s="652" t="s">
        <v>44</v>
      </c>
      <c r="C37" s="687">
        <v>1</v>
      </c>
      <c r="D37" s="686"/>
      <c r="E37" s="686"/>
      <c r="F37" s="688"/>
      <c r="G37" s="789">
        <v>5</v>
      </c>
      <c r="H37" s="636">
        <f t="shared" si="5"/>
        <v>150</v>
      </c>
      <c r="I37" s="721">
        <v>16</v>
      </c>
      <c r="J37" s="679" t="s">
        <v>104</v>
      </c>
      <c r="K37" s="679"/>
      <c r="L37" s="679" t="s">
        <v>225</v>
      </c>
      <c r="M37" s="720">
        <f>H37-I37</f>
        <v>134</v>
      </c>
      <c r="N37" s="689" t="s">
        <v>226</v>
      </c>
      <c r="O37" s="1215"/>
      <c r="P37" s="1216"/>
      <c r="Q37" s="645"/>
      <c r="R37" s="1305"/>
      <c r="S37" s="1306"/>
      <c r="T37" s="645"/>
      <c r="U37" s="645"/>
      <c r="V37" s="921"/>
      <c r="W37" s="66">
        <v>1</v>
      </c>
    </row>
    <row r="38" spans="1:23" s="66" customFormat="1" ht="19.5" customHeight="1">
      <c r="A38" s="920" t="s">
        <v>146</v>
      </c>
      <c r="B38" s="652" t="s">
        <v>44</v>
      </c>
      <c r="C38" s="687">
        <v>2</v>
      </c>
      <c r="D38" s="686"/>
      <c r="E38" s="686"/>
      <c r="F38" s="688"/>
      <c r="G38" s="789">
        <v>3</v>
      </c>
      <c r="H38" s="636">
        <f t="shared" si="5"/>
        <v>90</v>
      </c>
      <c r="I38" s="721">
        <v>12</v>
      </c>
      <c r="J38" s="679" t="s">
        <v>106</v>
      </c>
      <c r="K38" s="679"/>
      <c r="L38" s="679" t="s">
        <v>225</v>
      </c>
      <c r="M38" s="720">
        <f>H38-I38</f>
        <v>78</v>
      </c>
      <c r="N38" s="790"/>
      <c r="O38" s="1312" t="s">
        <v>100</v>
      </c>
      <c r="P38" s="1313"/>
      <c r="Q38" s="645"/>
      <c r="R38" s="1305"/>
      <c r="S38" s="1306"/>
      <c r="T38" s="645"/>
      <c r="U38" s="645"/>
      <c r="V38" s="921"/>
      <c r="W38" s="66">
        <v>1</v>
      </c>
    </row>
    <row r="39" spans="1:22" s="66" customFormat="1" ht="39.75" customHeight="1">
      <c r="A39" s="920" t="s">
        <v>147</v>
      </c>
      <c r="B39" s="685" t="s">
        <v>69</v>
      </c>
      <c r="C39" s="686"/>
      <c r="D39" s="686"/>
      <c r="E39" s="686"/>
      <c r="F39" s="688"/>
      <c r="G39" s="789">
        <f>G40+G41</f>
        <v>3.5</v>
      </c>
      <c r="H39" s="636">
        <f>G39*30</f>
        <v>105</v>
      </c>
      <c r="I39" s="679"/>
      <c r="J39" s="679"/>
      <c r="K39" s="679"/>
      <c r="L39" s="679"/>
      <c r="M39" s="720"/>
      <c r="N39" s="790"/>
      <c r="O39" s="1314"/>
      <c r="P39" s="1315"/>
      <c r="Q39" s="645"/>
      <c r="R39" s="1305"/>
      <c r="S39" s="1306"/>
      <c r="T39" s="645"/>
      <c r="U39" s="645"/>
      <c r="V39" s="921"/>
    </row>
    <row r="40" spans="1:22" s="66" customFormat="1" ht="19.5" customHeight="1">
      <c r="A40" s="915"/>
      <c r="B40" s="652" t="s">
        <v>43</v>
      </c>
      <c r="C40" s="686"/>
      <c r="D40" s="686"/>
      <c r="E40" s="686"/>
      <c r="F40" s="688"/>
      <c r="G40" s="789">
        <v>0.5</v>
      </c>
      <c r="H40" s="636">
        <f aca="true" t="shared" si="6" ref="H40:H52">G40*30</f>
        <v>15</v>
      </c>
      <c r="I40" s="645"/>
      <c r="J40" s="645"/>
      <c r="K40" s="645"/>
      <c r="L40" s="645"/>
      <c r="M40" s="649"/>
      <c r="N40" s="647"/>
      <c r="O40" s="1215"/>
      <c r="P40" s="1216"/>
      <c r="Q40" s="645"/>
      <c r="R40" s="1305"/>
      <c r="S40" s="1306"/>
      <c r="T40" s="645"/>
      <c r="U40" s="645"/>
      <c r="V40" s="921"/>
    </row>
    <row r="41" spans="1:24" s="66" customFormat="1" ht="19.5" customHeight="1">
      <c r="A41" s="915"/>
      <c r="B41" s="652" t="s">
        <v>44</v>
      </c>
      <c r="C41" s="686"/>
      <c r="D41" s="687">
        <v>2</v>
      </c>
      <c r="E41" s="686"/>
      <c r="F41" s="688"/>
      <c r="G41" s="789">
        <v>3</v>
      </c>
      <c r="H41" s="636">
        <f t="shared" si="6"/>
        <v>90</v>
      </c>
      <c r="I41" s="648">
        <v>8</v>
      </c>
      <c r="J41" s="645" t="s">
        <v>106</v>
      </c>
      <c r="K41" s="645"/>
      <c r="L41" s="645"/>
      <c r="M41" s="649">
        <f>H41-I41</f>
        <v>82</v>
      </c>
      <c r="N41" s="647"/>
      <c r="O41" s="1305" t="s">
        <v>106</v>
      </c>
      <c r="P41" s="1306"/>
      <c r="Q41" s="645"/>
      <c r="R41" s="1305"/>
      <c r="S41" s="1306"/>
      <c r="T41" s="645"/>
      <c r="U41" s="645"/>
      <c r="V41" s="921"/>
      <c r="W41" s="66">
        <v>1</v>
      </c>
      <c r="X41" s="66">
        <v>4</v>
      </c>
    </row>
    <row r="42" spans="1:22" s="66" customFormat="1" ht="19.5" customHeight="1">
      <c r="A42" s="920" t="s">
        <v>148</v>
      </c>
      <c r="B42" s="685" t="s">
        <v>45</v>
      </c>
      <c r="C42" s="686"/>
      <c r="D42" s="686"/>
      <c r="E42" s="686"/>
      <c r="F42" s="688"/>
      <c r="G42" s="690">
        <f>G43+G44</f>
        <v>12</v>
      </c>
      <c r="H42" s="636">
        <f>G42*30</f>
        <v>360</v>
      </c>
      <c r="I42" s="691"/>
      <c r="J42" s="691"/>
      <c r="K42" s="691"/>
      <c r="L42" s="691"/>
      <c r="M42" s="646"/>
      <c r="N42" s="647"/>
      <c r="O42" s="1215"/>
      <c r="P42" s="1216"/>
      <c r="Q42" s="692"/>
      <c r="R42" s="1305"/>
      <c r="S42" s="1306"/>
      <c r="T42" s="645"/>
      <c r="U42" s="645"/>
      <c r="V42" s="921"/>
    </row>
    <row r="43" spans="1:24" s="66" customFormat="1" ht="19.5" customHeight="1">
      <c r="A43" s="915"/>
      <c r="B43" s="652" t="s">
        <v>43</v>
      </c>
      <c r="C43" s="686"/>
      <c r="D43" s="686"/>
      <c r="E43" s="686"/>
      <c r="F43" s="688"/>
      <c r="G43" s="789">
        <v>5</v>
      </c>
      <c r="H43" s="636">
        <f t="shared" si="6"/>
        <v>150</v>
      </c>
      <c r="I43" s="722"/>
      <c r="J43" s="722"/>
      <c r="K43" s="722"/>
      <c r="L43" s="722"/>
      <c r="M43" s="986"/>
      <c r="N43" s="790"/>
      <c r="O43" s="1215"/>
      <c r="P43" s="1216"/>
      <c r="Q43" s="692"/>
      <c r="R43" s="1305"/>
      <c r="S43" s="1306"/>
      <c r="T43" s="645"/>
      <c r="U43" s="645"/>
      <c r="V43" s="921"/>
      <c r="X43" s="66">
        <v>4</v>
      </c>
    </row>
    <row r="44" spans="1:24" s="66" customFormat="1" ht="19.5" customHeight="1">
      <c r="A44" s="915"/>
      <c r="B44" s="652" t="s">
        <v>44</v>
      </c>
      <c r="C44" s="686"/>
      <c r="D44" s="686"/>
      <c r="E44" s="686"/>
      <c r="F44" s="688"/>
      <c r="G44" s="789">
        <v>7</v>
      </c>
      <c r="H44" s="636">
        <f t="shared" si="6"/>
        <v>210</v>
      </c>
      <c r="I44" s="721">
        <v>32</v>
      </c>
      <c r="J44" s="722">
        <v>16</v>
      </c>
      <c r="K44" s="722">
        <v>12</v>
      </c>
      <c r="L44" s="722">
        <v>4</v>
      </c>
      <c r="M44" s="720">
        <f>H44-I44</f>
        <v>178</v>
      </c>
      <c r="N44" s="790"/>
      <c r="O44" s="1215"/>
      <c r="P44" s="1216"/>
      <c r="Q44" s="692"/>
      <c r="R44" s="1305"/>
      <c r="S44" s="1306"/>
      <c r="T44" s="645"/>
      <c r="U44" s="645"/>
      <c r="V44" s="921"/>
      <c r="X44" s="66">
        <v>2</v>
      </c>
    </row>
    <row r="45" spans="1:23" s="66" customFormat="1" ht="19.5" customHeight="1">
      <c r="A45" s="920" t="s">
        <v>149</v>
      </c>
      <c r="B45" s="652" t="s">
        <v>44</v>
      </c>
      <c r="C45" s="686"/>
      <c r="D45" s="687">
        <v>1</v>
      </c>
      <c r="E45" s="686"/>
      <c r="F45" s="688"/>
      <c r="G45" s="789">
        <v>3.5</v>
      </c>
      <c r="H45" s="636">
        <f t="shared" si="6"/>
        <v>105</v>
      </c>
      <c r="I45" s="721">
        <v>16</v>
      </c>
      <c r="J45" s="722" t="s">
        <v>106</v>
      </c>
      <c r="K45" s="722" t="s">
        <v>263</v>
      </c>
      <c r="L45" s="722" t="s">
        <v>227</v>
      </c>
      <c r="M45" s="720">
        <f>H45-I45</f>
        <v>89</v>
      </c>
      <c r="N45" s="989" t="s">
        <v>264</v>
      </c>
      <c r="O45" s="1215"/>
      <c r="P45" s="1216"/>
      <c r="Q45" s="692"/>
      <c r="R45" s="1305"/>
      <c r="S45" s="1306"/>
      <c r="T45" s="645"/>
      <c r="U45" s="645"/>
      <c r="V45" s="921"/>
      <c r="W45" s="66">
        <v>1</v>
      </c>
    </row>
    <row r="46" spans="1:23" s="66" customFormat="1" ht="19.5" customHeight="1">
      <c r="A46" s="920" t="s">
        <v>150</v>
      </c>
      <c r="B46" s="652" t="s">
        <v>44</v>
      </c>
      <c r="C46" s="687">
        <v>2</v>
      </c>
      <c r="D46" s="686"/>
      <c r="E46" s="686"/>
      <c r="F46" s="688"/>
      <c r="G46" s="789">
        <v>3.5</v>
      </c>
      <c r="H46" s="636">
        <f t="shared" si="6"/>
        <v>105</v>
      </c>
      <c r="I46" s="721">
        <v>16</v>
      </c>
      <c r="J46" s="722" t="s">
        <v>106</v>
      </c>
      <c r="K46" s="722" t="s">
        <v>263</v>
      </c>
      <c r="L46" s="722" t="s">
        <v>227</v>
      </c>
      <c r="M46" s="720">
        <f>H46-I46</f>
        <v>89</v>
      </c>
      <c r="N46" s="790"/>
      <c r="O46" s="1312" t="s">
        <v>264</v>
      </c>
      <c r="P46" s="1313"/>
      <c r="Q46" s="692"/>
      <c r="R46" s="1305"/>
      <c r="S46" s="1306"/>
      <c r="T46" s="645"/>
      <c r="U46" s="645"/>
      <c r="V46" s="921"/>
      <c r="W46" s="66">
        <v>1</v>
      </c>
    </row>
    <row r="47" spans="1:22" s="66" customFormat="1" ht="19.5" customHeight="1" hidden="1">
      <c r="A47" s="920" t="s">
        <v>151</v>
      </c>
      <c r="B47" s="685" t="s">
        <v>46</v>
      </c>
      <c r="C47" s="687"/>
      <c r="D47" s="686"/>
      <c r="E47" s="686"/>
      <c r="F47" s="688"/>
      <c r="G47" s="789">
        <v>2.5</v>
      </c>
      <c r="H47" s="636">
        <f t="shared" si="6"/>
        <v>75</v>
      </c>
      <c r="I47" s="684"/>
      <c r="J47" s="682"/>
      <c r="K47" s="682"/>
      <c r="L47" s="682"/>
      <c r="M47" s="990"/>
      <c r="N47" s="991"/>
      <c r="O47" s="1316"/>
      <c r="P47" s="1317"/>
      <c r="Q47" s="645"/>
      <c r="R47" s="1305"/>
      <c r="S47" s="1306"/>
      <c r="T47" s="645"/>
      <c r="U47" s="645"/>
      <c r="V47" s="921"/>
    </row>
    <row r="48" spans="1:22" s="66" customFormat="1" ht="19.5" customHeight="1" hidden="1">
      <c r="A48" s="915"/>
      <c r="B48" s="652" t="s">
        <v>43</v>
      </c>
      <c r="C48" s="687"/>
      <c r="D48" s="693"/>
      <c r="E48" s="692"/>
      <c r="F48" s="692"/>
      <c r="G48" s="690"/>
      <c r="H48" s="636">
        <f t="shared" si="6"/>
        <v>0</v>
      </c>
      <c r="I48" s="692"/>
      <c r="J48" s="692"/>
      <c r="K48" s="692"/>
      <c r="L48" s="692"/>
      <c r="M48" s="694"/>
      <c r="N48" s="695"/>
      <c r="O48" s="1316"/>
      <c r="P48" s="1317"/>
      <c r="Q48" s="645"/>
      <c r="R48" s="1305"/>
      <c r="S48" s="1306"/>
      <c r="T48" s="645"/>
      <c r="U48" s="645"/>
      <c r="V48" s="921"/>
    </row>
    <row r="49" spans="1:23" s="66" customFormat="1" ht="18.75">
      <c r="A49" s="920" t="s">
        <v>151</v>
      </c>
      <c r="B49" s="685" t="s">
        <v>46</v>
      </c>
      <c r="C49" s="687"/>
      <c r="D49" s="687">
        <v>1</v>
      </c>
      <c r="E49" s="686"/>
      <c r="F49" s="688"/>
      <c r="G49" s="690">
        <v>2.5</v>
      </c>
      <c r="H49" s="636">
        <f t="shared" si="6"/>
        <v>75</v>
      </c>
      <c r="I49" s="648">
        <v>4</v>
      </c>
      <c r="J49" s="645" t="s">
        <v>99</v>
      </c>
      <c r="K49" s="645"/>
      <c r="L49" s="645"/>
      <c r="M49" s="649">
        <f>H49-I49</f>
        <v>71</v>
      </c>
      <c r="N49" s="647" t="s">
        <v>99</v>
      </c>
      <c r="O49" s="1316"/>
      <c r="P49" s="1317"/>
      <c r="Q49" s="645"/>
      <c r="R49" s="1305"/>
      <c r="S49" s="1306"/>
      <c r="T49" s="645"/>
      <c r="U49" s="645"/>
      <c r="V49" s="921"/>
      <c r="W49" s="66">
        <v>1</v>
      </c>
    </row>
    <row r="50" spans="1:22" s="66" customFormat="1" ht="21.75" customHeight="1">
      <c r="A50" s="920" t="s">
        <v>152</v>
      </c>
      <c r="B50" s="373" t="s">
        <v>88</v>
      </c>
      <c r="C50" s="687"/>
      <c r="D50" s="686"/>
      <c r="E50" s="686"/>
      <c r="F50" s="688"/>
      <c r="G50" s="690">
        <f>G51+G52</f>
        <v>3.5</v>
      </c>
      <c r="H50" s="636">
        <f>G50*30</f>
        <v>105</v>
      </c>
      <c r="I50" s="648"/>
      <c r="J50" s="645"/>
      <c r="K50" s="645"/>
      <c r="L50" s="645"/>
      <c r="M50" s="649"/>
      <c r="N50" s="647"/>
      <c r="O50" s="1316"/>
      <c r="P50" s="1317"/>
      <c r="Q50" s="645"/>
      <c r="R50" s="1305"/>
      <c r="S50" s="1306"/>
      <c r="T50" s="645"/>
      <c r="U50" s="645"/>
      <c r="V50" s="921"/>
    </row>
    <row r="51" spans="1:22" s="66" customFormat="1" ht="18.75">
      <c r="A51" s="920"/>
      <c r="B51" s="652" t="s">
        <v>43</v>
      </c>
      <c r="C51" s="687"/>
      <c r="D51" s="686"/>
      <c r="E51" s="686"/>
      <c r="F51" s="688"/>
      <c r="G51" s="690">
        <v>1</v>
      </c>
      <c r="H51" s="636">
        <f t="shared" si="6"/>
        <v>30</v>
      </c>
      <c r="I51" s="648"/>
      <c r="J51" s="645"/>
      <c r="K51" s="645"/>
      <c r="L51" s="645"/>
      <c r="M51" s="649"/>
      <c r="N51" s="647"/>
      <c r="O51" s="1316"/>
      <c r="P51" s="1317"/>
      <c r="Q51" s="645"/>
      <c r="R51" s="1305"/>
      <c r="S51" s="1306"/>
      <c r="T51" s="645"/>
      <c r="U51" s="645"/>
      <c r="V51" s="921"/>
    </row>
    <row r="52" spans="1:23" s="66" customFormat="1" ht="19.5" thickBot="1">
      <c r="A52" s="920" t="s">
        <v>153</v>
      </c>
      <c r="B52" s="652" t="s">
        <v>44</v>
      </c>
      <c r="C52" s="687"/>
      <c r="D52" s="687">
        <v>2</v>
      </c>
      <c r="E52" s="686"/>
      <c r="F52" s="688"/>
      <c r="G52" s="690">
        <v>2.5</v>
      </c>
      <c r="H52" s="636">
        <f t="shared" si="6"/>
        <v>75</v>
      </c>
      <c r="I52" s="648">
        <v>6</v>
      </c>
      <c r="J52" s="645" t="s">
        <v>99</v>
      </c>
      <c r="K52" s="645"/>
      <c r="L52" s="645" t="s">
        <v>227</v>
      </c>
      <c r="M52" s="649">
        <f>H52-I52</f>
        <v>69</v>
      </c>
      <c r="N52" s="647"/>
      <c r="O52" s="1318" t="s">
        <v>103</v>
      </c>
      <c r="P52" s="1319"/>
      <c r="Q52" s="645"/>
      <c r="R52" s="1305"/>
      <c r="S52" s="1306"/>
      <c r="T52" s="645"/>
      <c r="U52" s="645"/>
      <c r="V52" s="921"/>
      <c r="W52" s="66">
        <v>1</v>
      </c>
    </row>
    <row r="53" spans="1:23" s="31" customFormat="1" ht="20.25" customHeight="1" thickBot="1">
      <c r="A53" s="1175" t="s">
        <v>75</v>
      </c>
      <c r="B53" s="1176"/>
      <c r="C53" s="668"/>
      <c r="D53" s="669"/>
      <c r="E53" s="669"/>
      <c r="F53" s="670"/>
      <c r="G53" s="671">
        <f>G28+G31+G41+G44+G49+G52+G36</f>
        <v>37</v>
      </c>
      <c r="H53" s="671">
        <f>H28+H31+H41+H44+H49+H52+H36</f>
        <v>1110</v>
      </c>
      <c r="I53" s="672">
        <f>I28+I31+I41+I44+I49+I52+I36</f>
        <v>96</v>
      </c>
      <c r="J53" s="672">
        <v>62</v>
      </c>
      <c r="K53" s="672">
        <v>12</v>
      </c>
      <c r="L53" s="672">
        <v>22</v>
      </c>
      <c r="M53" s="673">
        <f>M28+M31+M41+M44+M49+M52+M36</f>
        <v>1014</v>
      </c>
      <c r="N53" s="992" t="s">
        <v>265</v>
      </c>
      <c r="O53" s="1210" t="s">
        <v>266</v>
      </c>
      <c r="P53" s="1307"/>
      <c r="Q53" s="675"/>
      <c r="R53" s="1210"/>
      <c r="S53" s="1307"/>
      <c r="T53" s="668"/>
      <c r="U53" s="668"/>
      <c r="V53" s="918"/>
      <c r="W53" s="31">
        <f>30*G53</f>
        <v>1110</v>
      </c>
    </row>
    <row r="54" spans="1:23" s="31" customFormat="1" ht="18" customHeight="1" thickBot="1">
      <c r="A54" s="1163" t="s">
        <v>76</v>
      </c>
      <c r="B54" s="1164"/>
      <c r="C54" s="696"/>
      <c r="D54" s="697"/>
      <c r="E54" s="697"/>
      <c r="F54" s="698"/>
      <c r="G54" s="699">
        <f>G27+G30+G35+G40+G43+G48+G51+G25</f>
        <v>21.5</v>
      </c>
      <c r="H54" s="699">
        <f>H27+H30+H35+H40+H43+H48+H51+H25</f>
        <v>645</v>
      </c>
      <c r="I54" s="700"/>
      <c r="J54" s="701"/>
      <c r="K54" s="701"/>
      <c r="L54" s="701"/>
      <c r="M54" s="702"/>
      <c r="N54" s="703"/>
      <c r="O54" s="1301"/>
      <c r="P54" s="1302"/>
      <c r="Q54" s="701"/>
      <c r="R54" s="1210"/>
      <c r="S54" s="1307"/>
      <c r="T54" s="696"/>
      <c r="U54" s="696"/>
      <c r="V54" s="922"/>
      <c r="W54" s="31">
        <f>30*G54</f>
        <v>645</v>
      </c>
    </row>
    <row r="55" spans="1:23" s="31" customFormat="1" ht="18" customHeight="1" thickBot="1">
      <c r="A55" s="1173" t="s">
        <v>26</v>
      </c>
      <c r="B55" s="1174"/>
      <c r="C55" s="704"/>
      <c r="D55" s="704"/>
      <c r="E55" s="704"/>
      <c r="F55" s="705"/>
      <c r="G55" s="706">
        <f>G53+G54</f>
        <v>58.5</v>
      </c>
      <c r="H55" s="706">
        <f>H53+H54</f>
        <v>1755</v>
      </c>
      <c r="I55" s="706"/>
      <c r="J55" s="707"/>
      <c r="K55" s="707"/>
      <c r="L55" s="707"/>
      <c r="M55" s="708"/>
      <c r="N55" s="709"/>
      <c r="O55" s="1320"/>
      <c r="P55" s="1321"/>
      <c r="Q55" s="707"/>
      <c r="R55" s="1320"/>
      <c r="S55" s="1321"/>
      <c r="T55" s="700"/>
      <c r="U55" s="700"/>
      <c r="V55" s="923"/>
      <c r="W55" s="31">
        <f>30*G55</f>
        <v>1755</v>
      </c>
    </row>
    <row r="56" spans="1:25" s="24" customFormat="1" ht="17.25" customHeight="1" thickBot="1">
      <c r="A56" s="1324" t="s">
        <v>79</v>
      </c>
      <c r="B56" s="1325"/>
      <c r="C56" s="1325"/>
      <c r="D56" s="1325"/>
      <c r="E56" s="1325"/>
      <c r="F56" s="1325"/>
      <c r="G56" s="1325"/>
      <c r="H56" s="1325"/>
      <c r="I56" s="1325"/>
      <c r="J56" s="1325"/>
      <c r="K56" s="1325"/>
      <c r="L56" s="1325"/>
      <c r="M56" s="1325"/>
      <c r="N56" s="1325"/>
      <c r="O56" s="1325"/>
      <c r="P56" s="1325"/>
      <c r="Q56" s="1325"/>
      <c r="R56" s="1325"/>
      <c r="S56" s="1325"/>
      <c r="T56" s="1325"/>
      <c r="U56" s="1325"/>
      <c r="V56" s="1326"/>
      <c r="W56" s="19"/>
      <c r="X56" s="19"/>
      <c r="Y56" s="19"/>
    </row>
    <row r="57" spans="1:22" s="66" customFormat="1" ht="19.5" hidden="1">
      <c r="A57" s="924"/>
      <c r="B57" s="710"/>
      <c r="C57" s="711"/>
      <c r="D57" s="711"/>
      <c r="E57" s="711"/>
      <c r="F57" s="711"/>
      <c r="G57" s="628"/>
      <c r="H57" s="626"/>
      <c r="I57" s="711"/>
      <c r="J57" s="711"/>
      <c r="K57" s="711"/>
      <c r="L57" s="711"/>
      <c r="M57" s="712"/>
      <c r="N57" s="713"/>
      <c r="O57" s="1322"/>
      <c r="P57" s="1323"/>
      <c r="Q57" s="711"/>
      <c r="R57" s="1329"/>
      <c r="S57" s="1330"/>
      <c r="T57" s="711"/>
      <c r="U57" s="711"/>
      <c r="V57" s="925"/>
    </row>
    <row r="58" spans="1:22" s="66" customFormat="1" ht="20.25" hidden="1" thickBot="1">
      <c r="A58" s="915"/>
      <c r="B58" s="652"/>
      <c r="C58" s="714"/>
      <c r="D58" s="714"/>
      <c r="E58" s="714"/>
      <c r="F58" s="714"/>
      <c r="G58" s="644"/>
      <c r="H58" s="636"/>
      <c r="I58" s="714"/>
      <c r="J58" s="714"/>
      <c r="K58" s="714"/>
      <c r="L58" s="714"/>
      <c r="M58" s="715"/>
      <c r="N58" s="716"/>
      <c r="O58" s="1327"/>
      <c r="P58" s="1328"/>
      <c r="Q58" s="714"/>
      <c r="R58" s="1331"/>
      <c r="S58" s="1332"/>
      <c r="T58" s="714"/>
      <c r="U58" s="714"/>
      <c r="V58" s="926"/>
    </row>
    <row r="59" spans="1:32" s="66" customFormat="1" ht="37.5">
      <c r="A59" s="924" t="s">
        <v>154</v>
      </c>
      <c r="B59" s="710" t="s">
        <v>57</v>
      </c>
      <c r="C59" s="653">
        <v>4</v>
      </c>
      <c r="D59" s="714"/>
      <c r="E59" s="714"/>
      <c r="F59" s="714"/>
      <c r="G59" s="644">
        <v>4</v>
      </c>
      <c r="H59" s="636">
        <f aca="true" t="shared" si="7" ref="H59:H95">G59*30</f>
        <v>120</v>
      </c>
      <c r="I59" s="648">
        <v>12</v>
      </c>
      <c r="J59" s="679" t="s">
        <v>106</v>
      </c>
      <c r="K59" s="679"/>
      <c r="L59" s="679" t="s">
        <v>99</v>
      </c>
      <c r="M59" s="649">
        <f>H59-I59</f>
        <v>108</v>
      </c>
      <c r="N59" s="647"/>
      <c r="O59" s="1327"/>
      <c r="P59" s="1328"/>
      <c r="Q59" s="679"/>
      <c r="R59" s="1333" t="s">
        <v>104</v>
      </c>
      <c r="S59" s="1334"/>
      <c r="T59" s="714"/>
      <c r="U59" s="714"/>
      <c r="V59" s="926"/>
      <c r="W59" s="66">
        <v>2</v>
      </c>
      <c r="X59" s="66">
        <f>I59+I62+I68+I71+I74+I79+I82+I87</f>
        <v>86</v>
      </c>
      <c r="AB59" s="66">
        <f>M59+M62+M68+M71+M74+M79+M82+M87</f>
        <v>994</v>
      </c>
      <c r="AE59" s="31" t="s">
        <v>252</v>
      </c>
      <c r="AF59" s="614">
        <f>SUMIF($W$59:$W$95,1,$G$59:$G$95)</f>
        <v>6.5</v>
      </c>
    </row>
    <row r="60" spans="1:32" s="66" customFormat="1" ht="19.5" customHeight="1">
      <c r="A60" s="920" t="s">
        <v>155</v>
      </c>
      <c r="B60" s="373" t="s">
        <v>55</v>
      </c>
      <c r="C60" s="687"/>
      <c r="D60" s="686"/>
      <c r="E60" s="686"/>
      <c r="F60" s="688"/>
      <c r="G60" s="644">
        <f>G61+G62</f>
        <v>9</v>
      </c>
      <c r="H60" s="636">
        <f aca="true" t="shared" si="8" ref="H60:H68">G60*30</f>
        <v>270</v>
      </c>
      <c r="I60" s="645"/>
      <c r="J60" s="645"/>
      <c r="K60" s="645"/>
      <c r="L60" s="645"/>
      <c r="M60" s="649"/>
      <c r="N60" s="647"/>
      <c r="O60" s="1327"/>
      <c r="P60" s="1328"/>
      <c r="Q60" s="692"/>
      <c r="R60" s="1335"/>
      <c r="S60" s="1336"/>
      <c r="T60" s="645"/>
      <c r="U60" s="645"/>
      <c r="V60" s="921"/>
      <c r="AE60" s="31" t="s">
        <v>253</v>
      </c>
      <c r="AF60" s="614">
        <f>SUMIF($W$59:$W$95,2,$G$59:$G$95)</f>
        <v>24</v>
      </c>
    </row>
    <row r="61" spans="1:32" s="66" customFormat="1" ht="19.5" customHeight="1">
      <c r="A61" s="915"/>
      <c r="B61" s="652" t="s">
        <v>43</v>
      </c>
      <c r="C61" s="687"/>
      <c r="D61" s="686"/>
      <c r="E61" s="686"/>
      <c r="F61" s="688"/>
      <c r="G61" s="644">
        <v>2.5</v>
      </c>
      <c r="H61" s="636">
        <f t="shared" si="8"/>
        <v>75</v>
      </c>
      <c r="I61" s="645"/>
      <c r="J61" s="645"/>
      <c r="K61" s="645"/>
      <c r="L61" s="645"/>
      <c r="M61" s="649"/>
      <c r="N61" s="647"/>
      <c r="O61" s="1327"/>
      <c r="P61" s="1328"/>
      <c r="Q61" s="692"/>
      <c r="R61" s="1335"/>
      <c r="S61" s="1336"/>
      <c r="T61" s="645"/>
      <c r="U61" s="645"/>
      <c r="V61" s="921"/>
      <c r="X61" s="613"/>
      <c r="Y61" s="613">
        <v>1</v>
      </c>
      <c r="Z61" s="613">
        <v>2</v>
      </c>
      <c r="AA61" s="613">
        <v>3</v>
      </c>
      <c r="AB61" s="613">
        <v>4</v>
      </c>
      <c r="AC61" s="613">
        <v>5</v>
      </c>
      <c r="AD61" s="613">
        <v>6</v>
      </c>
      <c r="AE61" s="31" t="s">
        <v>20</v>
      </c>
      <c r="AF61" s="614">
        <f>SUMIF($W$59:$W$95,3,$G$59:$G$95)</f>
        <v>9.5</v>
      </c>
    </row>
    <row r="62" spans="1:32" s="66" customFormat="1" ht="19.5" customHeight="1">
      <c r="A62" s="927"/>
      <c r="B62" s="652" t="s">
        <v>44</v>
      </c>
      <c r="C62" s="686"/>
      <c r="D62" s="687"/>
      <c r="E62" s="687"/>
      <c r="F62" s="688"/>
      <c r="G62" s="644">
        <v>6.5</v>
      </c>
      <c r="H62" s="636">
        <f t="shared" si="8"/>
        <v>195</v>
      </c>
      <c r="I62" s="648">
        <f>I63+I64+I65</f>
        <v>16</v>
      </c>
      <c r="J62" s="645" t="s">
        <v>270</v>
      </c>
      <c r="K62" s="645"/>
      <c r="L62" s="645" t="s">
        <v>229</v>
      </c>
      <c r="M62" s="649">
        <f>H62-I62</f>
        <v>179</v>
      </c>
      <c r="N62" s="647"/>
      <c r="O62" s="1327"/>
      <c r="P62" s="1328"/>
      <c r="Q62" s="645"/>
      <c r="R62" s="1335"/>
      <c r="S62" s="1336"/>
      <c r="T62" s="645"/>
      <c r="U62" s="645"/>
      <c r="V62" s="921"/>
      <c r="X62" s="613" t="s">
        <v>291</v>
      </c>
      <c r="Y62" s="613">
        <f aca="true" t="shared" si="9" ref="Y62:AD62">COUNTIF($C59:$C95,Y61)</f>
        <v>0</v>
      </c>
      <c r="Z62" s="613">
        <f t="shared" si="9"/>
        <v>0</v>
      </c>
      <c r="AA62" s="613">
        <f t="shared" si="9"/>
        <v>2</v>
      </c>
      <c r="AB62" s="613">
        <f t="shared" si="9"/>
        <v>2</v>
      </c>
      <c r="AC62" s="613">
        <f t="shared" si="9"/>
        <v>1</v>
      </c>
      <c r="AD62" s="613">
        <f t="shared" si="9"/>
        <v>0</v>
      </c>
      <c r="AE62" s="31"/>
      <c r="AF62" s="614">
        <f>SUM(AF59:AF61)</f>
        <v>40</v>
      </c>
    </row>
    <row r="63" spans="1:30" s="66" customFormat="1" ht="19.5" customHeight="1">
      <c r="A63" s="920" t="s">
        <v>156</v>
      </c>
      <c r="B63" s="373" t="s">
        <v>55</v>
      </c>
      <c r="C63" s="686"/>
      <c r="D63" s="687">
        <v>2</v>
      </c>
      <c r="E63" s="687"/>
      <c r="F63" s="688"/>
      <c r="G63" s="644">
        <v>2</v>
      </c>
      <c r="H63" s="636">
        <f t="shared" si="8"/>
        <v>60</v>
      </c>
      <c r="I63" s="648">
        <v>4</v>
      </c>
      <c r="J63" s="645" t="s">
        <v>99</v>
      </c>
      <c r="K63" s="645"/>
      <c r="L63" s="645"/>
      <c r="M63" s="649">
        <f>H63-I63</f>
        <v>56</v>
      </c>
      <c r="N63" s="647"/>
      <c r="O63" s="1305" t="s">
        <v>99</v>
      </c>
      <c r="P63" s="1306"/>
      <c r="Q63" s="645"/>
      <c r="R63" s="1335"/>
      <c r="S63" s="1336"/>
      <c r="T63" s="645"/>
      <c r="U63" s="645"/>
      <c r="V63" s="921"/>
      <c r="W63" s="66">
        <v>1</v>
      </c>
      <c r="X63" s="613" t="s">
        <v>189</v>
      </c>
      <c r="Y63" s="613">
        <f aca="true" t="shared" si="10" ref="Y63:AD63">COUNTIF($D59:$D95,Y61)</f>
        <v>1</v>
      </c>
      <c r="Z63" s="613">
        <f t="shared" si="10"/>
        <v>1</v>
      </c>
      <c r="AA63" s="613">
        <f t="shared" si="10"/>
        <v>2</v>
      </c>
      <c r="AB63" s="613">
        <f t="shared" si="10"/>
        <v>0</v>
      </c>
      <c r="AC63" s="613">
        <f t="shared" si="10"/>
        <v>2</v>
      </c>
      <c r="AD63" s="613">
        <f t="shared" si="10"/>
        <v>0</v>
      </c>
    </row>
    <row r="64" spans="1:30" s="66" customFormat="1" ht="19.5" customHeight="1">
      <c r="A64" s="920" t="s">
        <v>157</v>
      </c>
      <c r="B64" s="373" t="s">
        <v>55</v>
      </c>
      <c r="C64" s="687">
        <v>3</v>
      </c>
      <c r="D64" s="687"/>
      <c r="E64" s="687"/>
      <c r="F64" s="688"/>
      <c r="G64" s="644">
        <v>3.5</v>
      </c>
      <c r="H64" s="636">
        <f t="shared" si="8"/>
        <v>105</v>
      </c>
      <c r="I64" s="648">
        <v>8</v>
      </c>
      <c r="J64" s="645" t="s">
        <v>263</v>
      </c>
      <c r="K64" s="645"/>
      <c r="L64" s="645" t="s">
        <v>101</v>
      </c>
      <c r="M64" s="649">
        <f>H64-I64</f>
        <v>97</v>
      </c>
      <c r="N64" s="647"/>
      <c r="O64" s="1215"/>
      <c r="P64" s="1216"/>
      <c r="Q64" s="645" t="s">
        <v>106</v>
      </c>
      <c r="R64" s="1335"/>
      <c r="S64" s="1336"/>
      <c r="T64" s="645"/>
      <c r="U64" s="645"/>
      <c r="V64" s="921"/>
      <c r="W64" s="66">
        <v>2</v>
      </c>
      <c r="X64" s="613" t="s">
        <v>292</v>
      </c>
      <c r="Y64" s="613"/>
      <c r="Z64" s="613"/>
      <c r="AA64" s="613"/>
      <c r="AB64" s="613"/>
      <c r="AC64" s="613"/>
      <c r="AD64" s="613"/>
    </row>
    <row r="65" spans="1:30" s="66" customFormat="1" ht="37.5">
      <c r="A65" s="920" t="s">
        <v>179</v>
      </c>
      <c r="B65" s="373" t="s">
        <v>54</v>
      </c>
      <c r="C65" s="686"/>
      <c r="D65" s="687"/>
      <c r="E65" s="687"/>
      <c r="F65" s="688">
        <v>3</v>
      </c>
      <c r="G65" s="644">
        <v>1</v>
      </c>
      <c r="H65" s="636">
        <f t="shared" si="8"/>
        <v>30</v>
      </c>
      <c r="I65" s="648">
        <v>4</v>
      </c>
      <c r="J65" s="645"/>
      <c r="K65" s="645"/>
      <c r="L65" s="645" t="s">
        <v>99</v>
      </c>
      <c r="M65" s="649">
        <f>H65-I65</f>
        <v>26</v>
      </c>
      <c r="N65" s="647"/>
      <c r="O65" s="1215"/>
      <c r="P65" s="1216"/>
      <c r="Q65" s="645" t="s">
        <v>99</v>
      </c>
      <c r="R65" s="1335"/>
      <c r="S65" s="1336"/>
      <c r="T65" s="645"/>
      <c r="U65" s="645"/>
      <c r="V65" s="921"/>
      <c r="W65" s="66">
        <v>2</v>
      </c>
      <c r="X65" s="613" t="s">
        <v>293</v>
      </c>
      <c r="Y65" s="613"/>
      <c r="Z65" s="613"/>
      <c r="AA65" s="613">
        <v>2</v>
      </c>
      <c r="AB65" s="613">
        <v>1</v>
      </c>
      <c r="AC65" s="613"/>
      <c r="AD65" s="613"/>
    </row>
    <row r="66" spans="1:22" s="66" customFormat="1" ht="37.5">
      <c r="A66" s="920" t="s">
        <v>158</v>
      </c>
      <c r="B66" s="717" t="s">
        <v>51</v>
      </c>
      <c r="C66" s="687"/>
      <c r="D66" s="686"/>
      <c r="E66" s="686"/>
      <c r="F66" s="688"/>
      <c r="G66" s="644">
        <f>G67+G68</f>
        <v>6</v>
      </c>
      <c r="H66" s="636">
        <f t="shared" si="8"/>
        <v>180</v>
      </c>
      <c r="I66" s="691"/>
      <c r="J66" s="645"/>
      <c r="K66" s="645"/>
      <c r="L66" s="645"/>
      <c r="M66" s="646"/>
      <c r="N66" s="647"/>
      <c r="O66" s="1215"/>
      <c r="P66" s="1216"/>
      <c r="Q66" s="645"/>
      <c r="R66" s="1335"/>
      <c r="S66" s="1336"/>
      <c r="T66" s="645"/>
      <c r="U66" s="645"/>
      <c r="V66" s="921"/>
    </row>
    <row r="67" spans="1:22" s="66" customFormat="1" ht="18.75">
      <c r="A67" s="915"/>
      <c r="B67" s="652" t="s">
        <v>43</v>
      </c>
      <c r="C67" s="687"/>
      <c r="D67" s="686"/>
      <c r="E67" s="686"/>
      <c r="F67" s="688"/>
      <c r="G67" s="644">
        <v>1.5</v>
      </c>
      <c r="H67" s="636">
        <f t="shared" si="8"/>
        <v>45</v>
      </c>
      <c r="I67" s="691"/>
      <c r="J67" s="645"/>
      <c r="K67" s="645"/>
      <c r="L67" s="645"/>
      <c r="M67" s="646"/>
      <c r="N67" s="647"/>
      <c r="O67" s="1215"/>
      <c r="P67" s="1216"/>
      <c r="Q67" s="645"/>
      <c r="R67" s="1335"/>
      <c r="S67" s="1336"/>
      <c r="T67" s="645"/>
      <c r="U67" s="645"/>
      <c r="V67" s="921"/>
    </row>
    <row r="68" spans="1:23" s="66" customFormat="1" ht="18.75">
      <c r="A68" s="920" t="s">
        <v>159</v>
      </c>
      <c r="B68" s="652" t="s">
        <v>44</v>
      </c>
      <c r="C68" s="687"/>
      <c r="D68" s="687">
        <v>1</v>
      </c>
      <c r="E68" s="686"/>
      <c r="F68" s="688"/>
      <c r="G68" s="644">
        <v>4.5</v>
      </c>
      <c r="H68" s="636">
        <f t="shared" si="8"/>
        <v>135</v>
      </c>
      <c r="I68" s="648">
        <v>6</v>
      </c>
      <c r="J68" s="645" t="s">
        <v>99</v>
      </c>
      <c r="K68" s="645"/>
      <c r="L68" s="645" t="s">
        <v>227</v>
      </c>
      <c r="M68" s="649">
        <f>H68-I68</f>
        <v>129</v>
      </c>
      <c r="N68" s="645" t="s">
        <v>103</v>
      </c>
      <c r="O68" s="1215"/>
      <c r="P68" s="1216"/>
      <c r="Q68" s="692"/>
      <c r="R68" s="1335"/>
      <c r="S68" s="1336"/>
      <c r="T68" s="645"/>
      <c r="U68" s="645"/>
      <c r="V68" s="921"/>
      <c r="W68" s="66">
        <v>1</v>
      </c>
    </row>
    <row r="69" spans="1:22" s="66" customFormat="1" ht="37.5">
      <c r="A69" s="920" t="s">
        <v>160</v>
      </c>
      <c r="B69" s="373" t="s">
        <v>33</v>
      </c>
      <c r="C69" s="686"/>
      <c r="D69" s="687"/>
      <c r="E69" s="687"/>
      <c r="F69" s="688"/>
      <c r="G69" s="644">
        <f>G70+G71</f>
        <v>5</v>
      </c>
      <c r="H69" s="636">
        <f t="shared" si="7"/>
        <v>150</v>
      </c>
      <c r="I69" s="648"/>
      <c r="J69" s="645"/>
      <c r="K69" s="645"/>
      <c r="L69" s="645"/>
      <c r="M69" s="649"/>
      <c r="N69" s="647"/>
      <c r="O69" s="1215"/>
      <c r="P69" s="1216"/>
      <c r="Q69" s="645"/>
      <c r="R69" s="1335"/>
      <c r="S69" s="1336"/>
      <c r="T69" s="645"/>
      <c r="U69" s="645"/>
      <c r="V69" s="921"/>
    </row>
    <row r="70" spans="1:22" s="66" customFormat="1" ht="18.75">
      <c r="A70" s="915"/>
      <c r="B70" s="652" t="s">
        <v>43</v>
      </c>
      <c r="C70" s="686"/>
      <c r="D70" s="687"/>
      <c r="E70" s="687"/>
      <c r="F70" s="688"/>
      <c r="G70" s="644">
        <v>1</v>
      </c>
      <c r="H70" s="636">
        <f t="shared" si="7"/>
        <v>30</v>
      </c>
      <c r="I70" s="648"/>
      <c r="J70" s="645"/>
      <c r="K70" s="645"/>
      <c r="L70" s="645"/>
      <c r="M70" s="649"/>
      <c r="N70" s="647"/>
      <c r="O70" s="1215"/>
      <c r="P70" s="1216"/>
      <c r="Q70" s="645"/>
      <c r="R70" s="1335"/>
      <c r="S70" s="1336"/>
      <c r="T70" s="645"/>
      <c r="U70" s="645"/>
      <c r="V70" s="921"/>
    </row>
    <row r="71" spans="1:23" s="66" customFormat="1" ht="18.75">
      <c r="A71" s="920" t="s">
        <v>161</v>
      </c>
      <c r="B71" s="652" t="s">
        <v>44</v>
      </c>
      <c r="C71" s="686"/>
      <c r="D71" s="687">
        <v>5</v>
      </c>
      <c r="E71" s="687"/>
      <c r="F71" s="688"/>
      <c r="G71" s="644">
        <v>4</v>
      </c>
      <c r="H71" s="636">
        <f t="shared" si="7"/>
        <v>120</v>
      </c>
      <c r="I71" s="648">
        <v>8</v>
      </c>
      <c r="J71" s="645" t="s">
        <v>263</v>
      </c>
      <c r="K71" s="645"/>
      <c r="L71" s="645" t="s">
        <v>101</v>
      </c>
      <c r="M71" s="649">
        <f>H71-I71</f>
        <v>112</v>
      </c>
      <c r="N71" s="647"/>
      <c r="O71" s="1215"/>
      <c r="P71" s="1216"/>
      <c r="Q71" s="645"/>
      <c r="R71" s="1335"/>
      <c r="S71" s="1336"/>
      <c r="T71" s="645" t="s">
        <v>106</v>
      </c>
      <c r="U71" s="928"/>
      <c r="V71" s="694"/>
      <c r="W71" s="66">
        <v>3</v>
      </c>
    </row>
    <row r="72" spans="1:22" s="66" customFormat="1" ht="37.5">
      <c r="A72" s="920" t="s">
        <v>162</v>
      </c>
      <c r="B72" s="373" t="s">
        <v>56</v>
      </c>
      <c r="C72" s="686"/>
      <c r="D72" s="687"/>
      <c r="E72" s="687"/>
      <c r="F72" s="688"/>
      <c r="G72" s="644">
        <f>G73+G74</f>
        <v>5</v>
      </c>
      <c r="H72" s="636">
        <f t="shared" si="7"/>
        <v>150</v>
      </c>
      <c r="I72" s="645"/>
      <c r="J72" s="679"/>
      <c r="K72" s="679"/>
      <c r="L72" s="679"/>
      <c r="M72" s="649"/>
      <c r="N72" s="647"/>
      <c r="O72" s="1215"/>
      <c r="P72" s="1216"/>
      <c r="Q72" s="645"/>
      <c r="R72" s="1335"/>
      <c r="S72" s="1336"/>
      <c r="T72" s="928"/>
      <c r="U72" s="928"/>
      <c r="V72" s="694"/>
    </row>
    <row r="73" spans="1:22" s="66" customFormat="1" ht="18.75">
      <c r="A73" s="915"/>
      <c r="B73" s="652" t="s">
        <v>43</v>
      </c>
      <c r="C73" s="686"/>
      <c r="D73" s="687"/>
      <c r="E73" s="687"/>
      <c r="F73" s="688"/>
      <c r="G73" s="644">
        <v>2</v>
      </c>
      <c r="H73" s="636">
        <f t="shared" si="7"/>
        <v>60</v>
      </c>
      <c r="I73" s="645"/>
      <c r="J73" s="679"/>
      <c r="K73" s="679"/>
      <c r="L73" s="679"/>
      <c r="M73" s="649"/>
      <c r="N73" s="647"/>
      <c r="O73" s="1215"/>
      <c r="P73" s="1216"/>
      <c r="Q73" s="645"/>
      <c r="R73" s="1335"/>
      <c r="S73" s="1336"/>
      <c r="T73" s="928"/>
      <c r="U73" s="928"/>
      <c r="V73" s="694"/>
    </row>
    <row r="74" spans="1:23" s="66" customFormat="1" ht="18.75">
      <c r="A74" s="920" t="s">
        <v>163</v>
      </c>
      <c r="B74" s="652" t="s">
        <v>44</v>
      </c>
      <c r="C74" s="686"/>
      <c r="D74" s="687">
        <v>3</v>
      </c>
      <c r="E74" s="687"/>
      <c r="F74" s="688"/>
      <c r="G74" s="644">
        <v>3</v>
      </c>
      <c r="H74" s="636">
        <f t="shared" si="7"/>
        <v>90</v>
      </c>
      <c r="I74" s="648">
        <v>8</v>
      </c>
      <c r="J74" s="645" t="s">
        <v>106</v>
      </c>
      <c r="K74" s="645"/>
      <c r="L74" s="645"/>
      <c r="M74" s="649">
        <f>H74-I74</f>
        <v>82</v>
      </c>
      <c r="N74" s="647"/>
      <c r="O74" s="1215"/>
      <c r="P74" s="1216"/>
      <c r="Q74" s="645" t="s">
        <v>106</v>
      </c>
      <c r="R74" s="1335"/>
      <c r="S74" s="1336"/>
      <c r="T74" s="645"/>
      <c r="U74" s="645"/>
      <c r="V74" s="921"/>
      <c r="W74" s="66">
        <v>2</v>
      </c>
    </row>
    <row r="75" spans="1:22" s="66" customFormat="1" ht="36.75" customHeight="1">
      <c r="A75" s="920" t="s">
        <v>164</v>
      </c>
      <c r="B75" s="718" t="s">
        <v>183</v>
      </c>
      <c r="C75" s="686"/>
      <c r="D75" s="687"/>
      <c r="E75" s="687"/>
      <c r="F75" s="688"/>
      <c r="G75" s="993">
        <f>G76+G77</f>
        <v>4</v>
      </c>
      <c r="H75" s="636">
        <f t="shared" si="7"/>
        <v>120</v>
      </c>
      <c r="I75" s="994"/>
      <c r="J75" s="995"/>
      <c r="K75" s="682"/>
      <c r="L75" s="996"/>
      <c r="M75" s="649"/>
      <c r="N75" s="991"/>
      <c r="O75" s="1215"/>
      <c r="P75" s="1216"/>
      <c r="Q75" s="682"/>
      <c r="R75" s="1335"/>
      <c r="S75" s="1336"/>
      <c r="T75" s="928"/>
      <c r="U75" s="928"/>
      <c r="V75" s="914"/>
    </row>
    <row r="76" spans="1:22" s="66" customFormat="1" ht="20.25" customHeight="1">
      <c r="A76" s="929" t="s">
        <v>167</v>
      </c>
      <c r="B76" s="719" t="s">
        <v>113</v>
      </c>
      <c r="C76" s="686"/>
      <c r="D76" s="687"/>
      <c r="E76" s="687"/>
      <c r="F76" s="688"/>
      <c r="G76" s="993">
        <v>2</v>
      </c>
      <c r="H76" s="636">
        <f t="shared" si="7"/>
        <v>60</v>
      </c>
      <c r="I76" s="994"/>
      <c r="J76" s="995"/>
      <c r="K76" s="682"/>
      <c r="L76" s="996"/>
      <c r="M76" s="649"/>
      <c r="N76" s="991"/>
      <c r="O76" s="1215"/>
      <c r="P76" s="1216"/>
      <c r="Q76" s="682"/>
      <c r="R76" s="1335"/>
      <c r="S76" s="1336"/>
      <c r="T76" s="928"/>
      <c r="U76" s="928"/>
      <c r="V76" s="914"/>
    </row>
    <row r="77" spans="1:22" s="66" customFormat="1" ht="20.25" customHeight="1">
      <c r="A77" s="929" t="s">
        <v>184</v>
      </c>
      <c r="B77" s="718" t="s">
        <v>185</v>
      </c>
      <c r="C77" s="686"/>
      <c r="D77" s="687"/>
      <c r="E77" s="687"/>
      <c r="F77" s="688"/>
      <c r="G77" s="993">
        <f>G78+G79</f>
        <v>2</v>
      </c>
      <c r="H77" s="636">
        <f t="shared" si="7"/>
        <v>60</v>
      </c>
      <c r="I77" s="994"/>
      <c r="J77" s="995"/>
      <c r="K77" s="682"/>
      <c r="L77" s="996"/>
      <c r="M77" s="649"/>
      <c r="N77" s="991"/>
      <c r="O77" s="1215"/>
      <c r="P77" s="1216"/>
      <c r="Q77" s="682"/>
      <c r="R77" s="1335"/>
      <c r="S77" s="1336"/>
      <c r="T77" s="928"/>
      <c r="U77" s="928"/>
      <c r="V77" s="914"/>
    </row>
    <row r="78" spans="1:22" s="66" customFormat="1" ht="17.25" customHeight="1">
      <c r="A78" s="920"/>
      <c r="B78" s="652" t="s">
        <v>43</v>
      </c>
      <c r="C78" s="686"/>
      <c r="D78" s="687"/>
      <c r="E78" s="687"/>
      <c r="F78" s="688"/>
      <c r="G78" s="678">
        <v>0.5</v>
      </c>
      <c r="H78" s="636">
        <f t="shared" si="7"/>
        <v>15</v>
      </c>
      <c r="I78" s="679"/>
      <c r="J78" s="679"/>
      <c r="K78" s="679"/>
      <c r="L78" s="679"/>
      <c r="M78" s="720"/>
      <c r="N78" s="991"/>
      <c r="O78" s="1215"/>
      <c r="P78" s="1216"/>
      <c r="Q78" s="682"/>
      <c r="R78" s="1335"/>
      <c r="S78" s="1336"/>
      <c r="T78" s="928"/>
      <c r="U78" s="928"/>
      <c r="V78" s="914"/>
    </row>
    <row r="79" spans="1:23" s="66" customFormat="1" ht="18" customHeight="1">
      <c r="A79" s="920" t="s">
        <v>167</v>
      </c>
      <c r="B79" s="652" t="s">
        <v>44</v>
      </c>
      <c r="C79" s="723">
        <v>5</v>
      </c>
      <c r="D79" s="687"/>
      <c r="E79" s="687"/>
      <c r="F79" s="688"/>
      <c r="G79" s="678">
        <v>1.5</v>
      </c>
      <c r="H79" s="636">
        <f t="shared" si="7"/>
        <v>45</v>
      </c>
      <c r="I79" s="721">
        <v>4</v>
      </c>
      <c r="J79" s="679" t="s">
        <v>99</v>
      </c>
      <c r="K79" s="679"/>
      <c r="L79" s="679"/>
      <c r="M79" s="720">
        <f>H79-I79</f>
        <v>41</v>
      </c>
      <c r="N79" s="991"/>
      <c r="O79" s="1215"/>
      <c r="P79" s="1216"/>
      <c r="Q79" s="682"/>
      <c r="R79" s="1335"/>
      <c r="S79" s="1336"/>
      <c r="T79" s="928" t="s">
        <v>99</v>
      </c>
      <c r="U79" s="928"/>
      <c r="V79" s="914"/>
      <c r="W79" s="66">
        <v>3</v>
      </c>
    </row>
    <row r="80" spans="1:22" s="66" customFormat="1" ht="17.25" customHeight="1">
      <c r="A80" s="920" t="s">
        <v>165</v>
      </c>
      <c r="B80" s="373" t="s">
        <v>58</v>
      </c>
      <c r="C80" s="686"/>
      <c r="D80" s="687"/>
      <c r="E80" s="687"/>
      <c r="F80" s="688"/>
      <c r="G80" s="993">
        <f>G81+G82</f>
        <v>5.5</v>
      </c>
      <c r="H80" s="636">
        <f t="shared" si="7"/>
        <v>165</v>
      </c>
      <c r="I80" s="679"/>
      <c r="J80" s="722"/>
      <c r="K80" s="679"/>
      <c r="L80" s="723"/>
      <c r="M80" s="720"/>
      <c r="N80" s="647"/>
      <c r="O80" s="1215"/>
      <c r="P80" s="1216"/>
      <c r="Q80" s="645"/>
      <c r="R80" s="1335"/>
      <c r="S80" s="1336"/>
      <c r="T80" s="928"/>
      <c r="U80" s="928"/>
      <c r="V80" s="914"/>
    </row>
    <row r="81" spans="1:22" s="66" customFormat="1" ht="17.25" customHeight="1">
      <c r="A81" s="915"/>
      <c r="B81" s="652" t="s">
        <v>43</v>
      </c>
      <c r="C81" s="686"/>
      <c r="D81" s="687"/>
      <c r="E81" s="687"/>
      <c r="F81" s="688"/>
      <c r="G81" s="993">
        <v>1.5</v>
      </c>
      <c r="H81" s="636">
        <f t="shared" si="7"/>
        <v>45</v>
      </c>
      <c r="I81" s="679"/>
      <c r="J81" s="722"/>
      <c r="K81" s="679"/>
      <c r="L81" s="723"/>
      <c r="M81" s="720"/>
      <c r="N81" s="647"/>
      <c r="O81" s="1215"/>
      <c r="P81" s="1216"/>
      <c r="Q81" s="645"/>
      <c r="R81" s="1335"/>
      <c r="S81" s="1336"/>
      <c r="T81" s="928"/>
      <c r="U81" s="928"/>
      <c r="V81" s="914"/>
    </row>
    <row r="82" spans="1:22" s="84" customFormat="1" ht="18.75">
      <c r="A82" s="930"/>
      <c r="B82" s="652" t="s">
        <v>44</v>
      </c>
      <c r="C82" s="686"/>
      <c r="D82" s="687"/>
      <c r="E82" s="687"/>
      <c r="F82" s="688"/>
      <c r="G82" s="678">
        <v>4</v>
      </c>
      <c r="H82" s="636">
        <f t="shared" si="7"/>
        <v>120</v>
      </c>
      <c r="I82" s="648">
        <v>12</v>
      </c>
      <c r="J82" s="679" t="s">
        <v>37</v>
      </c>
      <c r="K82" s="679"/>
      <c r="L82" s="679"/>
      <c r="M82" s="649">
        <f>H82-I82</f>
        <v>108</v>
      </c>
      <c r="N82" s="647"/>
      <c r="O82" s="1215"/>
      <c r="P82" s="1216"/>
      <c r="Q82" s="645"/>
      <c r="R82" s="1335"/>
      <c r="S82" s="1336"/>
      <c r="T82" s="679"/>
      <c r="U82" s="679"/>
      <c r="V82" s="931"/>
    </row>
    <row r="83" spans="1:23" s="84" customFormat="1" ht="19.5" customHeight="1">
      <c r="A83" s="920" t="s">
        <v>168</v>
      </c>
      <c r="B83" s="373" t="s">
        <v>58</v>
      </c>
      <c r="C83" s="686"/>
      <c r="D83" s="687">
        <v>5</v>
      </c>
      <c r="E83" s="687"/>
      <c r="F83" s="688"/>
      <c r="G83" s="644">
        <v>2</v>
      </c>
      <c r="H83" s="636">
        <f t="shared" si="7"/>
        <v>60</v>
      </c>
      <c r="I83" s="648">
        <v>8</v>
      </c>
      <c r="J83" s="679" t="s">
        <v>106</v>
      </c>
      <c r="K83" s="679"/>
      <c r="L83" s="679"/>
      <c r="M83" s="649">
        <f>H83-I83</f>
        <v>52</v>
      </c>
      <c r="N83" s="647"/>
      <c r="O83" s="1215"/>
      <c r="P83" s="1216"/>
      <c r="Q83" s="645"/>
      <c r="R83" s="1335"/>
      <c r="S83" s="1336"/>
      <c r="T83" s="679" t="s">
        <v>106</v>
      </c>
      <c r="U83" s="679"/>
      <c r="V83" s="931"/>
      <c r="W83" s="84">
        <v>3</v>
      </c>
    </row>
    <row r="84" spans="1:23" s="66" customFormat="1" ht="19.5" customHeight="1">
      <c r="A84" s="920" t="s">
        <v>169</v>
      </c>
      <c r="B84" s="373" t="s">
        <v>58</v>
      </c>
      <c r="C84" s="687" t="s">
        <v>254</v>
      </c>
      <c r="D84" s="687"/>
      <c r="E84" s="687"/>
      <c r="F84" s="688"/>
      <c r="G84" s="644">
        <v>2</v>
      </c>
      <c r="H84" s="636">
        <f t="shared" si="7"/>
        <v>60</v>
      </c>
      <c r="I84" s="648">
        <v>8</v>
      </c>
      <c r="J84" s="679" t="s">
        <v>106</v>
      </c>
      <c r="K84" s="679"/>
      <c r="L84" s="679"/>
      <c r="M84" s="649">
        <f>H84-I84</f>
        <v>52</v>
      </c>
      <c r="N84" s="647"/>
      <c r="O84" s="1215"/>
      <c r="P84" s="1216"/>
      <c r="Q84" s="645"/>
      <c r="R84" s="1335"/>
      <c r="S84" s="1336"/>
      <c r="T84" s="679"/>
      <c r="U84" s="679" t="s">
        <v>106</v>
      </c>
      <c r="V84" s="914"/>
      <c r="W84" s="66">
        <v>3</v>
      </c>
    </row>
    <row r="85" spans="1:22" s="66" customFormat="1" ht="18.75">
      <c r="A85" s="920" t="s">
        <v>166</v>
      </c>
      <c r="B85" s="717" t="s">
        <v>28</v>
      </c>
      <c r="C85" s="687"/>
      <c r="D85" s="686"/>
      <c r="E85" s="686"/>
      <c r="F85" s="688"/>
      <c r="G85" s="644">
        <f>G86+G87</f>
        <v>12</v>
      </c>
      <c r="H85" s="636">
        <f t="shared" si="7"/>
        <v>360</v>
      </c>
      <c r="I85" s="648"/>
      <c r="J85" s="645"/>
      <c r="K85" s="645"/>
      <c r="L85" s="645"/>
      <c r="M85" s="649"/>
      <c r="N85" s="647"/>
      <c r="O85" s="1215"/>
      <c r="P85" s="1216"/>
      <c r="Q85" s="645"/>
      <c r="R85" s="1335"/>
      <c r="S85" s="1336"/>
      <c r="T85" s="692"/>
      <c r="U85" s="692"/>
      <c r="V85" s="921"/>
    </row>
    <row r="86" spans="1:22" s="66" customFormat="1" ht="18.75">
      <c r="A86" s="915"/>
      <c r="B86" s="652" t="s">
        <v>43</v>
      </c>
      <c r="C86" s="687"/>
      <c r="D86" s="686"/>
      <c r="E86" s="686"/>
      <c r="F86" s="688"/>
      <c r="G86" s="644">
        <v>3.5</v>
      </c>
      <c r="H86" s="636">
        <f t="shared" si="7"/>
        <v>105</v>
      </c>
      <c r="I86" s="645"/>
      <c r="J86" s="645"/>
      <c r="K86" s="645"/>
      <c r="L86" s="645"/>
      <c r="M86" s="649"/>
      <c r="N86" s="647"/>
      <c r="O86" s="1215"/>
      <c r="P86" s="1216"/>
      <c r="Q86" s="645"/>
      <c r="R86" s="1335"/>
      <c r="S86" s="1336"/>
      <c r="T86" s="692"/>
      <c r="U86" s="692"/>
      <c r="V86" s="921"/>
    </row>
    <row r="87" spans="1:22" s="66" customFormat="1" ht="18.75">
      <c r="A87" s="915"/>
      <c r="B87" s="652" t="s">
        <v>44</v>
      </c>
      <c r="C87" s="687"/>
      <c r="D87" s="686"/>
      <c r="E87" s="686"/>
      <c r="F87" s="688"/>
      <c r="G87" s="644">
        <v>8.5</v>
      </c>
      <c r="H87" s="636">
        <f t="shared" si="7"/>
        <v>255</v>
      </c>
      <c r="I87" s="644">
        <f>I88+I89+I90</f>
        <v>20</v>
      </c>
      <c r="J87" s="644">
        <v>12</v>
      </c>
      <c r="K87" s="644"/>
      <c r="L87" s="644">
        <v>8</v>
      </c>
      <c r="M87" s="724">
        <f>M88+M89+M90</f>
        <v>235</v>
      </c>
      <c r="N87" s="647"/>
      <c r="O87" s="1215"/>
      <c r="P87" s="1216"/>
      <c r="Q87" s="645"/>
      <c r="R87" s="1335"/>
      <c r="S87" s="1336"/>
      <c r="T87" s="692"/>
      <c r="U87" s="692"/>
      <c r="V87" s="921"/>
    </row>
    <row r="88" spans="1:23" s="66" customFormat="1" ht="22.5" customHeight="1">
      <c r="A88" s="920" t="s">
        <v>170</v>
      </c>
      <c r="B88" s="717" t="s">
        <v>28</v>
      </c>
      <c r="C88" s="687"/>
      <c r="D88" s="687">
        <v>3</v>
      </c>
      <c r="E88" s="686"/>
      <c r="F88" s="688"/>
      <c r="G88" s="644">
        <v>3.5</v>
      </c>
      <c r="H88" s="636">
        <f t="shared" si="7"/>
        <v>105</v>
      </c>
      <c r="I88" s="648">
        <v>8</v>
      </c>
      <c r="J88" s="645" t="s">
        <v>263</v>
      </c>
      <c r="K88" s="645"/>
      <c r="L88" s="645" t="s">
        <v>101</v>
      </c>
      <c r="M88" s="649">
        <f>H88-I88</f>
        <v>97</v>
      </c>
      <c r="N88" s="647"/>
      <c r="O88" s="1215"/>
      <c r="P88" s="1216"/>
      <c r="Q88" s="645" t="s">
        <v>106</v>
      </c>
      <c r="R88" s="1335"/>
      <c r="S88" s="1336"/>
      <c r="T88" s="692"/>
      <c r="U88" s="692"/>
      <c r="V88" s="921"/>
      <c r="W88" s="66">
        <v>2</v>
      </c>
    </row>
    <row r="89" spans="1:23" s="66" customFormat="1" ht="18.75">
      <c r="A89" s="920" t="s">
        <v>171</v>
      </c>
      <c r="B89" s="717" t="s">
        <v>28</v>
      </c>
      <c r="C89" s="687">
        <v>4</v>
      </c>
      <c r="D89" s="686"/>
      <c r="E89" s="686"/>
      <c r="F89" s="688"/>
      <c r="G89" s="644">
        <v>4</v>
      </c>
      <c r="H89" s="636">
        <f t="shared" si="7"/>
        <v>120</v>
      </c>
      <c r="I89" s="648">
        <v>8</v>
      </c>
      <c r="J89" s="645" t="s">
        <v>263</v>
      </c>
      <c r="K89" s="645"/>
      <c r="L89" s="645" t="s">
        <v>101</v>
      </c>
      <c r="M89" s="649">
        <f>H89-I89</f>
        <v>112</v>
      </c>
      <c r="N89" s="647"/>
      <c r="O89" s="1215"/>
      <c r="P89" s="1216"/>
      <c r="Q89" s="645"/>
      <c r="R89" s="1305" t="s">
        <v>106</v>
      </c>
      <c r="S89" s="1306"/>
      <c r="T89" s="692"/>
      <c r="U89" s="692"/>
      <c r="V89" s="921"/>
      <c r="W89" s="66">
        <v>2</v>
      </c>
    </row>
    <row r="90" spans="1:23" s="66" customFormat="1" ht="37.5">
      <c r="A90" s="920" t="s">
        <v>172</v>
      </c>
      <c r="B90" s="717" t="s">
        <v>39</v>
      </c>
      <c r="C90" s="687"/>
      <c r="D90" s="686"/>
      <c r="E90" s="686"/>
      <c r="F90" s="688">
        <v>4</v>
      </c>
      <c r="G90" s="644">
        <v>1</v>
      </c>
      <c r="H90" s="636">
        <f t="shared" si="7"/>
        <v>30</v>
      </c>
      <c r="I90" s="648">
        <v>4</v>
      </c>
      <c r="J90" s="645"/>
      <c r="K90" s="645"/>
      <c r="L90" s="645" t="s">
        <v>99</v>
      </c>
      <c r="M90" s="649">
        <f>H90-I90</f>
        <v>26</v>
      </c>
      <c r="N90" s="647"/>
      <c r="O90" s="1215"/>
      <c r="P90" s="1216"/>
      <c r="Q90" s="645"/>
      <c r="R90" s="1305" t="s">
        <v>99</v>
      </c>
      <c r="S90" s="1306"/>
      <c r="T90" s="692"/>
      <c r="U90" s="692"/>
      <c r="V90" s="646"/>
      <c r="W90" s="66">
        <v>2</v>
      </c>
    </row>
    <row r="91" spans="1:22" s="66" customFormat="1" ht="18.75">
      <c r="A91" s="920" t="s">
        <v>173</v>
      </c>
      <c r="B91" s="373" t="s">
        <v>30</v>
      </c>
      <c r="C91" s="687"/>
      <c r="D91" s="686"/>
      <c r="E91" s="686"/>
      <c r="F91" s="688"/>
      <c r="G91" s="644">
        <f>G92+G93</f>
        <v>5.5</v>
      </c>
      <c r="H91" s="636">
        <f t="shared" si="7"/>
        <v>165</v>
      </c>
      <c r="I91" s="645"/>
      <c r="J91" s="645"/>
      <c r="K91" s="645"/>
      <c r="L91" s="645"/>
      <c r="M91" s="649"/>
      <c r="N91" s="647"/>
      <c r="O91" s="1215"/>
      <c r="P91" s="1216"/>
      <c r="Q91" s="645"/>
      <c r="R91" s="1305"/>
      <c r="S91" s="1306"/>
      <c r="T91" s="692"/>
      <c r="U91" s="692"/>
      <c r="V91" s="646"/>
    </row>
    <row r="92" spans="1:22" s="66" customFormat="1" ht="18.75">
      <c r="A92" s="915"/>
      <c r="B92" s="652" t="s">
        <v>43</v>
      </c>
      <c r="C92" s="687"/>
      <c r="D92" s="686"/>
      <c r="E92" s="686"/>
      <c r="F92" s="688"/>
      <c r="G92" s="644">
        <v>1.5</v>
      </c>
      <c r="H92" s="636">
        <f t="shared" si="7"/>
        <v>45</v>
      </c>
      <c r="I92" s="645"/>
      <c r="J92" s="645"/>
      <c r="K92" s="645"/>
      <c r="L92" s="645"/>
      <c r="M92" s="649"/>
      <c r="N92" s="647"/>
      <c r="O92" s="1215"/>
      <c r="P92" s="1216"/>
      <c r="Q92" s="645"/>
      <c r="R92" s="1305"/>
      <c r="S92" s="1306"/>
      <c r="T92" s="692"/>
      <c r="U92" s="692"/>
      <c r="V92" s="646"/>
    </row>
    <row r="93" spans="1:22" s="66" customFormat="1" ht="18.75">
      <c r="A93" s="927"/>
      <c r="B93" s="652" t="s">
        <v>44</v>
      </c>
      <c r="C93" s="687"/>
      <c r="D93" s="686"/>
      <c r="E93" s="686"/>
      <c r="F93" s="688"/>
      <c r="G93" s="644">
        <v>4</v>
      </c>
      <c r="H93" s="636">
        <f t="shared" si="7"/>
        <v>120</v>
      </c>
      <c r="I93" s="725">
        <v>16</v>
      </c>
      <c r="J93" s="725">
        <v>8</v>
      </c>
      <c r="K93" s="645"/>
      <c r="L93" s="725">
        <v>8</v>
      </c>
      <c r="M93" s="649">
        <f>H93-I93</f>
        <v>104</v>
      </c>
      <c r="N93" s="647"/>
      <c r="O93" s="1215"/>
      <c r="P93" s="1216"/>
      <c r="Q93" s="645"/>
      <c r="R93" s="1305"/>
      <c r="S93" s="1306"/>
      <c r="T93" s="692"/>
      <c r="U93" s="692"/>
      <c r="V93" s="646"/>
    </row>
    <row r="94" spans="1:23" s="66" customFormat="1" ht="18.75" customHeight="1">
      <c r="A94" s="920" t="s">
        <v>174</v>
      </c>
      <c r="B94" s="373" t="s">
        <v>30</v>
      </c>
      <c r="C94" s="687">
        <v>3</v>
      </c>
      <c r="D94" s="687"/>
      <c r="E94" s="687"/>
      <c r="F94" s="688"/>
      <c r="G94" s="644">
        <v>3.5</v>
      </c>
      <c r="H94" s="636">
        <f t="shared" si="7"/>
        <v>105</v>
      </c>
      <c r="I94" s="648">
        <v>12</v>
      </c>
      <c r="J94" s="679" t="s">
        <v>230</v>
      </c>
      <c r="K94" s="679"/>
      <c r="L94" s="679" t="s">
        <v>102</v>
      </c>
      <c r="M94" s="649">
        <f>H94-I94</f>
        <v>93</v>
      </c>
      <c r="N94" s="647"/>
      <c r="O94" s="1215"/>
      <c r="P94" s="1216"/>
      <c r="Q94" s="645" t="s">
        <v>100</v>
      </c>
      <c r="R94" s="1305"/>
      <c r="S94" s="1306"/>
      <c r="T94" s="679"/>
      <c r="U94" s="679"/>
      <c r="V94" s="914"/>
      <c r="W94" s="66">
        <v>2</v>
      </c>
    </row>
    <row r="95" spans="1:23" s="66" customFormat="1" ht="35.25" customHeight="1" thickBot="1">
      <c r="A95" s="920" t="s">
        <v>175</v>
      </c>
      <c r="B95" s="391" t="s">
        <v>60</v>
      </c>
      <c r="C95" s="726"/>
      <c r="D95" s="727"/>
      <c r="E95" s="727"/>
      <c r="F95" s="728">
        <v>3</v>
      </c>
      <c r="G95" s="817">
        <v>0.5</v>
      </c>
      <c r="H95" s="636">
        <f t="shared" si="7"/>
        <v>15</v>
      </c>
      <c r="I95" s="729">
        <v>4</v>
      </c>
      <c r="J95" s="730"/>
      <c r="K95" s="730"/>
      <c r="L95" s="730" t="s">
        <v>99</v>
      </c>
      <c r="M95" s="731">
        <f>H95-I95</f>
        <v>11</v>
      </c>
      <c r="N95" s="732"/>
      <c r="O95" s="1215"/>
      <c r="P95" s="1216"/>
      <c r="Q95" s="730" t="s">
        <v>99</v>
      </c>
      <c r="R95" s="1305"/>
      <c r="S95" s="1306"/>
      <c r="T95" s="769"/>
      <c r="U95" s="769"/>
      <c r="V95" s="932"/>
      <c r="W95" s="66">
        <v>2</v>
      </c>
    </row>
    <row r="96" spans="1:24" s="66" customFormat="1" ht="18.75" customHeight="1" thickBot="1">
      <c r="A96" s="1163" t="s">
        <v>75</v>
      </c>
      <c r="B96" s="1164"/>
      <c r="C96" s="704"/>
      <c r="D96" s="704"/>
      <c r="E96" s="704"/>
      <c r="F96" s="705"/>
      <c r="G96" s="706">
        <f>G59+G68+G62+G71+G74+G79+G82+G87+G93</f>
        <v>40</v>
      </c>
      <c r="H96" s="706">
        <f>H59+H68+H62+H71+H74+H79+H82+H87+H93</f>
        <v>1200</v>
      </c>
      <c r="I96" s="707">
        <f>I59+I68+I62+I71+I74+I79+I82+I87+I93</f>
        <v>102</v>
      </c>
      <c r="J96" s="707">
        <v>72</v>
      </c>
      <c r="K96" s="707"/>
      <c r="L96" s="707">
        <v>30</v>
      </c>
      <c r="M96" s="707">
        <f>M59+M68+M62+M71+M74+M79+M82+M87+M93</f>
        <v>1098</v>
      </c>
      <c r="N96" s="733" t="s">
        <v>103</v>
      </c>
      <c r="O96" s="1337" t="s">
        <v>99</v>
      </c>
      <c r="P96" s="1280"/>
      <c r="Q96" s="700" t="s">
        <v>267</v>
      </c>
      <c r="R96" s="1337" t="s">
        <v>268</v>
      </c>
      <c r="S96" s="1280"/>
      <c r="T96" s="700" t="s">
        <v>300</v>
      </c>
      <c r="U96" s="700" t="s">
        <v>106</v>
      </c>
      <c r="V96" s="923"/>
      <c r="W96" s="66">
        <f aca="true" t="shared" si="11" ref="W96:W101">30*G96</f>
        <v>1200</v>
      </c>
      <c r="X96" s="66">
        <v>6</v>
      </c>
    </row>
    <row r="97" spans="1:24" s="66" customFormat="1" ht="19.5" thickBot="1">
      <c r="A97" s="1175" t="s">
        <v>76</v>
      </c>
      <c r="B97" s="1176"/>
      <c r="C97" s="734"/>
      <c r="D97" s="734"/>
      <c r="E97" s="734"/>
      <c r="F97" s="735"/>
      <c r="G97" s="736">
        <f>G67+G61+G70+G73+G81+G86+G92+G78+G76</f>
        <v>16</v>
      </c>
      <c r="H97" s="736">
        <f>H67+H61+H70+H73+H81+H86+H92+H78+H76</f>
        <v>480</v>
      </c>
      <c r="I97" s="736"/>
      <c r="J97" s="737"/>
      <c r="K97" s="737"/>
      <c r="L97" s="737"/>
      <c r="M97" s="738"/>
      <c r="N97" s="739"/>
      <c r="O97" s="1320"/>
      <c r="P97" s="1321"/>
      <c r="Q97" s="737"/>
      <c r="R97" s="1320"/>
      <c r="S97" s="1321"/>
      <c r="T97" s="676"/>
      <c r="U97" s="676"/>
      <c r="V97" s="933"/>
      <c r="W97" s="66">
        <f t="shared" si="11"/>
        <v>480</v>
      </c>
      <c r="X97" s="66">
        <v>4</v>
      </c>
    </row>
    <row r="98" spans="1:25" s="66" customFormat="1" ht="19.5" thickBot="1">
      <c r="A98" s="1173" t="s">
        <v>26</v>
      </c>
      <c r="B98" s="1174"/>
      <c r="C98" s="704"/>
      <c r="D98" s="704"/>
      <c r="E98" s="704"/>
      <c r="F98" s="705"/>
      <c r="G98" s="706">
        <f>G96+G97</f>
        <v>56</v>
      </c>
      <c r="H98" s="706">
        <f>H96+H97</f>
        <v>1680</v>
      </c>
      <c r="I98" s="706"/>
      <c r="J98" s="707"/>
      <c r="K98" s="707"/>
      <c r="L98" s="707"/>
      <c r="M98" s="708"/>
      <c r="N98" s="709"/>
      <c r="O98" s="1320"/>
      <c r="P98" s="1321"/>
      <c r="Q98" s="707"/>
      <c r="R98" s="1320"/>
      <c r="S98" s="1321"/>
      <c r="T98" s="700"/>
      <c r="U98" s="700"/>
      <c r="V98" s="923"/>
      <c r="W98" s="66">
        <f t="shared" si="11"/>
        <v>1680</v>
      </c>
      <c r="X98" s="66">
        <v>44</v>
      </c>
      <c r="Y98" s="66">
        <v>24</v>
      </c>
    </row>
    <row r="99" spans="1:25" s="114" customFormat="1" ht="19.5" customHeight="1" thickBot="1">
      <c r="A99" s="1209" t="s">
        <v>81</v>
      </c>
      <c r="B99" s="1210"/>
      <c r="C99" s="740"/>
      <c r="D99" s="741"/>
      <c r="E99" s="741"/>
      <c r="F99" s="740"/>
      <c r="G99" s="742">
        <f>G100+G101</f>
        <v>140.5</v>
      </c>
      <c r="H99" s="742">
        <f>H100+H101</f>
        <v>4215</v>
      </c>
      <c r="I99" s="742"/>
      <c r="J99" s="743"/>
      <c r="K99" s="743"/>
      <c r="L99" s="743"/>
      <c r="M99" s="744"/>
      <c r="N99" s="745"/>
      <c r="O99" s="1338"/>
      <c r="P99" s="1339"/>
      <c r="Q99" s="743"/>
      <c r="R99" s="1342"/>
      <c r="S99" s="1343"/>
      <c r="T99" s="934"/>
      <c r="U99" s="934"/>
      <c r="V99" s="935"/>
      <c r="W99" s="66">
        <f t="shared" si="11"/>
        <v>4215</v>
      </c>
      <c r="X99" s="113">
        <v>16</v>
      </c>
      <c r="Y99" s="113">
        <v>8</v>
      </c>
    </row>
    <row r="100" spans="1:25" s="114" customFormat="1" ht="19.5" thickBot="1">
      <c r="A100" s="1213" t="s">
        <v>43</v>
      </c>
      <c r="B100" s="1214"/>
      <c r="C100" s="740"/>
      <c r="D100" s="741"/>
      <c r="E100" s="741"/>
      <c r="F100" s="740"/>
      <c r="G100" s="742">
        <f>G22+G54+G97</f>
        <v>60.5</v>
      </c>
      <c r="H100" s="742">
        <f>H22+H54+H97</f>
        <v>1815</v>
      </c>
      <c r="I100" s="742"/>
      <c r="J100" s="743"/>
      <c r="K100" s="743"/>
      <c r="L100" s="743"/>
      <c r="M100" s="744"/>
      <c r="N100" s="746"/>
      <c r="O100" s="1340"/>
      <c r="P100" s="1341"/>
      <c r="Q100" s="747"/>
      <c r="R100" s="1344"/>
      <c r="S100" s="1345"/>
      <c r="T100" s="934"/>
      <c r="U100" s="934"/>
      <c r="V100" s="935"/>
      <c r="W100" s="66">
        <f t="shared" si="11"/>
        <v>1815</v>
      </c>
      <c r="X100" s="113"/>
      <c r="Y100" s="113"/>
    </row>
    <row r="101" spans="1:25" s="114" customFormat="1" ht="19.5" thickBot="1">
      <c r="A101" s="1183" t="s">
        <v>82</v>
      </c>
      <c r="B101" s="1184"/>
      <c r="C101" s="748"/>
      <c r="D101" s="749"/>
      <c r="E101" s="749"/>
      <c r="F101" s="748"/>
      <c r="G101" s="750">
        <f>G21+G53+G96</f>
        <v>80</v>
      </c>
      <c r="H101" s="750">
        <f>H21+H53+H96</f>
        <v>2400</v>
      </c>
      <c r="I101" s="751">
        <f>I21+I53+I96+I168</f>
        <v>206</v>
      </c>
      <c r="J101" s="751">
        <f>J21+J53+J96+J168</f>
        <v>138</v>
      </c>
      <c r="K101" s="751">
        <f>K21+K53+K96+K168</f>
        <v>12</v>
      </c>
      <c r="L101" s="751">
        <f>L21+L53+L96+L168</f>
        <v>56</v>
      </c>
      <c r="M101" s="752">
        <f>M21+M53+M96+M168</f>
        <v>2194</v>
      </c>
      <c r="N101" s="753"/>
      <c r="O101" s="1340"/>
      <c r="P101" s="1341"/>
      <c r="Q101" s="754"/>
      <c r="R101" s="1344"/>
      <c r="S101" s="1345"/>
      <c r="T101" s="936"/>
      <c r="U101" s="936"/>
      <c r="V101" s="937"/>
      <c r="W101" s="66">
        <f t="shared" si="11"/>
        <v>2400</v>
      </c>
      <c r="X101" s="113"/>
      <c r="Y101" s="113"/>
    </row>
    <row r="102" spans="1:25" s="114" customFormat="1" ht="22.5" customHeight="1">
      <c r="A102" s="1254" t="s">
        <v>187</v>
      </c>
      <c r="B102" s="1255"/>
      <c r="C102" s="1255"/>
      <c r="D102" s="1255"/>
      <c r="E102" s="1255"/>
      <c r="F102" s="1255"/>
      <c r="G102" s="1255"/>
      <c r="H102" s="1255"/>
      <c r="I102" s="1255"/>
      <c r="J102" s="1255"/>
      <c r="K102" s="1255"/>
      <c r="L102" s="1255"/>
      <c r="M102" s="1255"/>
      <c r="N102" s="1255"/>
      <c r="O102" s="1255"/>
      <c r="P102" s="1255"/>
      <c r="Q102" s="1255"/>
      <c r="R102" s="1255"/>
      <c r="S102" s="1255"/>
      <c r="T102" s="1255"/>
      <c r="U102" s="1255"/>
      <c r="V102" s="1255"/>
      <c r="W102" s="113"/>
      <c r="X102" s="113"/>
      <c r="Y102" s="113"/>
    </row>
    <row r="103" spans="1:34" s="22" customFormat="1" ht="22.5" customHeight="1" hidden="1" thickBot="1">
      <c r="A103" s="1167" t="s">
        <v>188</v>
      </c>
      <c r="B103" s="1168"/>
      <c r="C103" s="1168"/>
      <c r="D103" s="1168"/>
      <c r="E103" s="1168"/>
      <c r="F103" s="1168"/>
      <c r="G103" s="1168"/>
      <c r="H103" s="1168"/>
      <c r="I103" s="1168"/>
      <c r="J103" s="1168"/>
      <c r="K103" s="1168"/>
      <c r="L103" s="1168"/>
      <c r="M103" s="1168"/>
      <c r="N103" s="1168"/>
      <c r="O103" s="1168"/>
      <c r="P103" s="1168"/>
      <c r="Q103" s="1168"/>
      <c r="R103" s="1168"/>
      <c r="S103" s="1168"/>
      <c r="T103" s="1168"/>
      <c r="U103" s="1168"/>
      <c r="V103" s="1250"/>
      <c r="W103" s="19">
        <f>G98+G55+G23</f>
        <v>140.5</v>
      </c>
      <c r="X103" s="20"/>
      <c r="Y103" s="1249"/>
      <c r="Z103" s="1249"/>
      <c r="AA103" s="1249"/>
      <c r="AB103" s="1249"/>
      <c r="AC103" s="1249"/>
      <c r="AD103" s="1249"/>
      <c r="AE103" s="1249"/>
      <c r="AF103" s="1249"/>
      <c r="AG103" s="1249"/>
      <c r="AH103" s="1249"/>
    </row>
    <row r="104" spans="1:34" s="22" customFormat="1" ht="17.25" customHeight="1" hidden="1">
      <c r="A104" s="938"/>
      <c r="B104" s="755"/>
      <c r="C104" s="756"/>
      <c r="D104" s="757"/>
      <c r="E104" s="757"/>
      <c r="F104" s="758"/>
      <c r="G104" s="759"/>
      <c r="H104" s="760"/>
      <c r="I104" s="761"/>
      <c r="J104" s="761"/>
      <c r="K104" s="761"/>
      <c r="L104" s="761"/>
      <c r="M104" s="894"/>
      <c r="N104" s="762"/>
      <c r="O104" s="1200"/>
      <c r="P104" s="1201"/>
      <c r="Q104" s="761"/>
      <c r="R104" s="1200"/>
      <c r="S104" s="1201"/>
      <c r="T104" s="761"/>
      <c r="U104" s="761"/>
      <c r="V104" s="939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 hidden="1">
      <c r="A105" s="940"/>
      <c r="B105" s="373"/>
      <c r="C105" s="678"/>
      <c r="D105" s="679"/>
      <c r="E105" s="679"/>
      <c r="F105" s="680"/>
      <c r="G105" s="763"/>
      <c r="H105" s="764"/>
      <c r="I105" s="765"/>
      <c r="J105" s="765"/>
      <c r="K105" s="765"/>
      <c r="L105" s="765"/>
      <c r="M105" s="895"/>
      <c r="N105" s="766"/>
      <c r="O105" s="1202"/>
      <c r="P105" s="1203"/>
      <c r="Q105" s="765"/>
      <c r="R105" s="1202"/>
      <c r="S105" s="1203"/>
      <c r="T105" s="765"/>
      <c r="U105" s="765"/>
      <c r="V105" s="941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 hidden="1">
      <c r="A106" s="940"/>
      <c r="B106" s="373"/>
      <c r="C106" s="767"/>
      <c r="D106" s="679"/>
      <c r="E106" s="679"/>
      <c r="F106" s="767"/>
      <c r="G106" s="763"/>
      <c r="H106" s="764"/>
      <c r="I106" s="765"/>
      <c r="J106" s="765"/>
      <c r="K106" s="765"/>
      <c r="L106" s="765"/>
      <c r="M106" s="895"/>
      <c r="N106" s="766"/>
      <c r="O106" s="1202"/>
      <c r="P106" s="1203"/>
      <c r="Q106" s="765"/>
      <c r="R106" s="1202"/>
      <c r="S106" s="1203"/>
      <c r="T106" s="765"/>
      <c r="U106" s="765"/>
      <c r="V106" s="941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hidden="1" thickBot="1">
      <c r="A107" s="942"/>
      <c r="B107" s="391"/>
      <c r="C107" s="768"/>
      <c r="D107" s="769"/>
      <c r="E107" s="769"/>
      <c r="F107" s="770"/>
      <c r="G107" s="997"/>
      <c r="H107" s="771"/>
      <c r="I107" s="772"/>
      <c r="J107" s="772"/>
      <c r="K107" s="772"/>
      <c r="L107" s="772"/>
      <c r="M107" s="773"/>
      <c r="N107" s="774"/>
      <c r="O107" s="1202"/>
      <c r="P107" s="1203"/>
      <c r="Q107" s="772"/>
      <c r="R107" s="1202"/>
      <c r="S107" s="1203"/>
      <c r="T107" s="772"/>
      <c r="U107" s="772"/>
      <c r="V107" s="943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hidden="1" thickBot="1">
      <c r="A108" s="1279"/>
      <c r="B108" s="1280"/>
      <c r="C108" s="696"/>
      <c r="D108" s="697"/>
      <c r="E108" s="697"/>
      <c r="F108" s="698"/>
      <c r="G108" s="775"/>
      <c r="H108" s="699"/>
      <c r="I108" s="776"/>
      <c r="J108" s="776"/>
      <c r="K108" s="776"/>
      <c r="L108" s="776"/>
      <c r="M108" s="901"/>
      <c r="N108" s="777"/>
      <c r="O108" s="1346"/>
      <c r="P108" s="1347"/>
      <c r="Q108" s="776"/>
      <c r="R108" s="1346"/>
      <c r="S108" s="1347"/>
      <c r="T108" s="776"/>
      <c r="U108" s="776"/>
      <c r="V108" s="944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165" t="s">
        <v>190</v>
      </c>
      <c r="B109" s="1166"/>
      <c r="C109" s="1166"/>
      <c r="D109" s="1166"/>
      <c r="E109" s="1166"/>
      <c r="F109" s="1166"/>
      <c r="G109" s="1166"/>
      <c r="H109" s="1166"/>
      <c r="I109" s="1166"/>
      <c r="J109" s="1166"/>
      <c r="K109" s="1166"/>
      <c r="L109" s="1166"/>
      <c r="M109" s="1166"/>
      <c r="N109" s="1166"/>
      <c r="O109" s="1166"/>
      <c r="P109" s="1166"/>
      <c r="Q109" s="1166"/>
      <c r="R109" s="1166"/>
      <c r="S109" s="1166"/>
      <c r="T109" s="1166"/>
      <c r="U109" s="1166"/>
      <c r="V109" s="1166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2" s="66" customFormat="1" ht="37.5">
      <c r="A110" s="924" t="s">
        <v>176</v>
      </c>
      <c r="B110" s="778" t="s">
        <v>116</v>
      </c>
      <c r="C110" s="802">
        <v>5</v>
      </c>
      <c r="D110" s="802"/>
      <c r="E110" s="802"/>
      <c r="F110" s="803"/>
      <c r="G110" s="998">
        <f>G111+G112</f>
        <v>3</v>
      </c>
      <c r="H110" s="627">
        <f aca="true" t="shared" si="12" ref="H110:H116">G110*30</f>
        <v>90</v>
      </c>
      <c r="I110" s="999"/>
      <c r="J110" s="757"/>
      <c r="K110" s="757"/>
      <c r="L110" s="757"/>
      <c r="M110" s="1000"/>
      <c r="N110" s="1001"/>
      <c r="O110" s="1350"/>
      <c r="P110" s="1351"/>
      <c r="Q110" s="629"/>
      <c r="R110" s="1310"/>
      <c r="S110" s="1311"/>
      <c r="T110" s="945"/>
      <c r="U110" s="945"/>
      <c r="V110" s="911"/>
      <c r="X110" s="613"/>
      <c r="Y110" s="613">
        <v>1</v>
      </c>
      <c r="Z110" s="613">
        <v>2</v>
      </c>
      <c r="AA110" s="613">
        <v>3</v>
      </c>
      <c r="AB110" s="613">
        <v>4</v>
      </c>
      <c r="AC110" s="613">
        <v>5</v>
      </c>
      <c r="AD110" s="613">
        <v>6</v>
      </c>
      <c r="AE110" s="31" t="s">
        <v>252</v>
      </c>
      <c r="AF110" s="614">
        <f>G116</f>
        <v>4</v>
      </c>
    </row>
    <row r="111" spans="1:32" s="66" customFormat="1" ht="18.75">
      <c r="A111" s="946"/>
      <c r="B111" s="779" t="s">
        <v>43</v>
      </c>
      <c r="C111" s="686"/>
      <c r="D111" s="687"/>
      <c r="E111" s="687"/>
      <c r="F111" s="688"/>
      <c r="G111" s="789">
        <v>1.5</v>
      </c>
      <c r="H111" s="636">
        <f t="shared" si="12"/>
        <v>45</v>
      </c>
      <c r="I111" s="1002"/>
      <c r="J111" s="769"/>
      <c r="K111" s="769"/>
      <c r="L111" s="769"/>
      <c r="M111" s="1003"/>
      <c r="N111" s="1004"/>
      <c r="O111" s="1314"/>
      <c r="P111" s="1315"/>
      <c r="Q111" s="730"/>
      <c r="R111" s="1305"/>
      <c r="S111" s="1306"/>
      <c r="T111" s="947"/>
      <c r="U111" s="928"/>
      <c r="V111" s="914"/>
      <c r="X111" s="613" t="s">
        <v>291</v>
      </c>
      <c r="Y111" s="613">
        <f aca="true" t="shared" si="13" ref="Y111:AD111">COUNTIF($C110:$C116,Y110)</f>
        <v>0</v>
      </c>
      <c r="Z111" s="613">
        <f t="shared" si="13"/>
        <v>1</v>
      </c>
      <c r="AA111" s="613">
        <f t="shared" si="13"/>
        <v>0</v>
      </c>
      <c r="AB111" s="613">
        <f t="shared" si="13"/>
        <v>0</v>
      </c>
      <c r="AC111" s="613">
        <f t="shared" si="13"/>
        <v>1</v>
      </c>
      <c r="AD111" s="613">
        <f t="shared" si="13"/>
        <v>0</v>
      </c>
      <c r="AE111" s="31" t="s">
        <v>253</v>
      </c>
      <c r="AF111" s="614">
        <f>G113</f>
        <v>3</v>
      </c>
    </row>
    <row r="112" spans="1:32" s="66" customFormat="1" ht="18.75">
      <c r="A112" s="946"/>
      <c r="B112" s="780" t="s">
        <v>44</v>
      </c>
      <c r="C112" s="686"/>
      <c r="D112" s="687"/>
      <c r="E112" s="687"/>
      <c r="F112" s="688"/>
      <c r="G112" s="789">
        <v>1.5</v>
      </c>
      <c r="H112" s="636">
        <f t="shared" si="12"/>
        <v>45</v>
      </c>
      <c r="I112" s="721">
        <v>4</v>
      </c>
      <c r="J112" s="679" t="s">
        <v>99</v>
      </c>
      <c r="K112" s="679"/>
      <c r="L112" s="679"/>
      <c r="M112" s="902">
        <f>H112-I112</f>
        <v>41</v>
      </c>
      <c r="N112" s="790"/>
      <c r="O112" s="1314"/>
      <c r="P112" s="1315"/>
      <c r="Q112" s="645"/>
      <c r="R112" s="1305"/>
      <c r="S112" s="1306"/>
      <c r="T112" s="928" t="s">
        <v>99</v>
      </c>
      <c r="U112" s="928"/>
      <c r="V112" s="914"/>
      <c r="X112" s="613" t="s">
        <v>189</v>
      </c>
      <c r="Y112" s="613">
        <f aca="true" t="shared" si="14" ref="Y112:AD112">COUNTIF($D110:$D116,Y110)</f>
        <v>0</v>
      </c>
      <c r="Z112" s="613">
        <f t="shared" si="14"/>
        <v>0</v>
      </c>
      <c r="AA112" s="613">
        <f t="shared" si="14"/>
        <v>0</v>
      </c>
      <c r="AB112" s="613">
        <f t="shared" si="14"/>
        <v>1</v>
      </c>
      <c r="AC112" s="613">
        <f t="shared" si="14"/>
        <v>0</v>
      </c>
      <c r="AD112" s="613">
        <f t="shared" si="14"/>
        <v>0</v>
      </c>
      <c r="AE112" s="31" t="s">
        <v>20</v>
      </c>
      <c r="AF112" s="614">
        <f>G112</f>
        <v>1.5</v>
      </c>
    </row>
    <row r="113" spans="1:32" s="24" customFormat="1" ht="19.5" customHeight="1">
      <c r="A113" s="920" t="s">
        <v>177</v>
      </c>
      <c r="B113" s="781" t="s">
        <v>211</v>
      </c>
      <c r="C113" s="782"/>
      <c r="D113" s="782">
        <v>4</v>
      </c>
      <c r="E113" s="782"/>
      <c r="F113" s="782"/>
      <c r="G113" s="783">
        <v>3</v>
      </c>
      <c r="H113" s="662">
        <f t="shared" si="12"/>
        <v>90</v>
      </c>
      <c r="I113" s="784">
        <v>8</v>
      </c>
      <c r="J113" s="1005" t="s">
        <v>99</v>
      </c>
      <c r="K113" s="1005" t="s">
        <v>99</v>
      </c>
      <c r="L113" s="1005"/>
      <c r="M113" s="785">
        <f>H113-I113</f>
        <v>82</v>
      </c>
      <c r="N113" s="786"/>
      <c r="O113" s="1314"/>
      <c r="P113" s="1315"/>
      <c r="Q113" s="787"/>
      <c r="R113" s="1312" t="s">
        <v>106</v>
      </c>
      <c r="S113" s="1313"/>
      <c r="T113" s="948"/>
      <c r="U113" s="949"/>
      <c r="V113" s="950"/>
      <c r="W113" s="128"/>
      <c r="X113" s="613" t="s">
        <v>292</v>
      </c>
      <c r="Y113" s="613"/>
      <c r="Z113" s="613"/>
      <c r="AA113" s="613"/>
      <c r="AB113" s="613"/>
      <c r="AC113" s="613"/>
      <c r="AD113" s="613"/>
      <c r="AE113" s="31"/>
      <c r="AF113" s="614">
        <f>SUM(AF110:AF112)</f>
        <v>8.5</v>
      </c>
    </row>
    <row r="114" spans="1:30" s="24" customFormat="1" ht="19.5" customHeight="1">
      <c r="A114" s="920" t="s">
        <v>178</v>
      </c>
      <c r="B114" s="373" t="s">
        <v>117</v>
      </c>
      <c r="C114" s="788"/>
      <c r="D114" s="788"/>
      <c r="E114" s="788"/>
      <c r="F114" s="788"/>
      <c r="G114" s="789">
        <f>G115+G116</f>
        <v>6</v>
      </c>
      <c r="H114" s="636">
        <f t="shared" si="12"/>
        <v>180</v>
      </c>
      <c r="I114" s="648"/>
      <c r="J114" s="679"/>
      <c r="K114" s="679"/>
      <c r="L114" s="679"/>
      <c r="M114" s="897"/>
      <c r="N114" s="790"/>
      <c r="O114" s="1314"/>
      <c r="P114" s="1315"/>
      <c r="Q114" s="791"/>
      <c r="R114" s="1348"/>
      <c r="S114" s="1349"/>
      <c r="T114" s="678"/>
      <c r="U114" s="678"/>
      <c r="V114" s="951"/>
      <c r="W114" s="128"/>
      <c r="X114" s="613" t="s">
        <v>293</v>
      </c>
      <c r="Y114" s="613"/>
      <c r="Z114" s="613"/>
      <c r="AA114" s="613"/>
      <c r="AB114" s="613"/>
      <c r="AC114" s="613"/>
      <c r="AD114" s="613"/>
    </row>
    <row r="115" spans="1:25" s="24" customFormat="1" ht="19.5" customHeight="1">
      <c r="A115" s="920"/>
      <c r="B115" s="373" t="s">
        <v>43</v>
      </c>
      <c r="C115" s="788"/>
      <c r="D115" s="788"/>
      <c r="E115" s="788"/>
      <c r="F115" s="788"/>
      <c r="G115" s="789">
        <v>2</v>
      </c>
      <c r="H115" s="636">
        <f t="shared" si="12"/>
        <v>60</v>
      </c>
      <c r="I115" s="648"/>
      <c r="J115" s="679"/>
      <c r="K115" s="679"/>
      <c r="L115" s="679"/>
      <c r="M115" s="897"/>
      <c r="N115" s="790"/>
      <c r="O115" s="1314"/>
      <c r="P115" s="1315"/>
      <c r="Q115" s="791"/>
      <c r="R115" s="1348"/>
      <c r="S115" s="1349"/>
      <c r="T115" s="678"/>
      <c r="U115" s="678"/>
      <c r="V115" s="951"/>
      <c r="W115" s="128"/>
      <c r="X115" s="128"/>
      <c r="Y115" s="128"/>
    </row>
    <row r="116" spans="1:22" s="66" customFormat="1" ht="19.5" customHeight="1" thickBot="1">
      <c r="A116" s="952"/>
      <c r="B116" s="391" t="s">
        <v>44</v>
      </c>
      <c r="C116" s="1006">
        <v>2</v>
      </c>
      <c r="D116" s="727"/>
      <c r="E116" s="727"/>
      <c r="F116" s="728"/>
      <c r="G116" s="1007">
        <v>4</v>
      </c>
      <c r="H116" s="792">
        <f t="shared" si="12"/>
        <v>120</v>
      </c>
      <c r="I116" s="1002">
        <v>10</v>
      </c>
      <c r="J116" s="769" t="s">
        <v>106</v>
      </c>
      <c r="K116" s="769"/>
      <c r="L116" s="769" t="s">
        <v>227</v>
      </c>
      <c r="M116" s="1003">
        <f>H116-I116</f>
        <v>110</v>
      </c>
      <c r="N116" s="1004"/>
      <c r="O116" s="1352" t="s">
        <v>228</v>
      </c>
      <c r="P116" s="1353"/>
      <c r="Q116" s="793"/>
      <c r="R116" s="1348"/>
      <c r="S116" s="1349"/>
      <c r="T116" s="730"/>
      <c r="U116" s="730"/>
      <c r="V116" s="953"/>
    </row>
    <row r="117" spans="1:22" s="66" customFormat="1" ht="19.5" customHeight="1" thickBot="1">
      <c r="A117" s="1171" t="s">
        <v>186</v>
      </c>
      <c r="B117" s="1278"/>
      <c r="C117" s="1008"/>
      <c r="D117" s="1009"/>
      <c r="E117" s="1009"/>
      <c r="F117" s="1010"/>
      <c r="G117" s="1011">
        <f>G111+G115</f>
        <v>3.5</v>
      </c>
      <c r="H117" s="1011">
        <f>H111+H115</f>
        <v>105</v>
      </c>
      <c r="I117" s="864"/>
      <c r="J117" s="697"/>
      <c r="K117" s="697"/>
      <c r="L117" s="697"/>
      <c r="M117" s="905"/>
      <c r="N117" s="1012"/>
      <c r="O117" s="1354"/>
      <c r="P117" s="1355"/>
      <c r="Q117" s="794"/>
      <c r="R117" s="1367"/>
      <c r="S117" s="1368"/>
      <c r="T117" s="827"/>
      <c r="U117" s="827"/>
      <c r="V117" s="954"/>
    </row>
    <row r="118" spans="1:22" s="66" customFormat="1" ht="19.5" customHeight="1" thickBot="1">
      <c r="A118" s="1173" t="s">
        <v>75</v>
      </c>
      <c r="B118" s="1174"/>
      <c r="C118" s="704"/>
      <c r="D118" s="704"/>
      <c r="E118" s="704"/>
      <c r="F118" s="705"/>
      <c r="G118" s="706">
        <f>G112+G116+G113</f>
        <v>8.5</v>
      </c>
      <c r="H118" s="706">
        <f>H112+H116+H113</f>
        <v>255</v>
      </c>
      <c r="I118" s="707">
        <f>I112+I116+I113</f>
        <v>22</v>
      </c>
      <c r="J118" s="707">
        <v>16</v>
      </c>
      <c r="K118" s="707">
        <v>4</v>
      </c>
      <c r="L118" s="707">
        <v>2</v>
      </c>
      <c r="M118" s="898">
        <f>M110+M116+M113</f>
        <v>192</v>
      </c>
      <c r="N118" s="709"/>
      <c r="O118" s="1337" t="s">
        <v>228</v>
      </c>
      <c r="P118" s="1280"/>
      <c r="Q118" s="707"/>
      <c r="R118" s="1337" t="s">
        <v>106</v>
      </c>
      <c r="S118" s="1280"/>
      <c r="T118" s="700" t="s">
        <v>99</v>
      </c>
      <c r="U118" s="700"/>
      <c r="V118" s="923"/>
    </row>
    <row r="119" spans="1:22" s="66" customFormat="1" ht="19.5" customHeight="1" thickBot="1">
      <c r="A119" s="1173" t="s">
        <v>26</v>
      </c>
      <c r="B119" s="1174"/>
      <c r="C119" s="795"/>
      <c r="D119" s="795"/>
      <c r="E119" s="795"/>
      <c r="F119" s="796"/>
      <c r="G119" s="797">
        <f>G110+G113+G114</f>
        <v>12</v>
      </c>
      <c r="H119" s="797">
        <f>H110+H113+H114</f>
        <v>360</v>
      </c>
      <c r="I119" s="798"/>
      <c r="J119" s="798"/>
      <c r="K119" s="798"/>
      <c r="L119" s="798"/>
      <c r="M119" s="798"/>
      <c r="N119" s="798"/>
      <c r="O119" s="799"/>
      <c r="P119" s="799"/>
      <c r="Q119" s="798"/>
      <c r="R119" s="799"/>
      <c r="S119" s="799"/>
      <c r="T119" s="799"/>
      <c r="U119" s="799"/>
      <c r="V119" s="955"/>
    </row>
    <row r="120" spans="1:34" s="22" customFormat="1" ht="21.75" customHeight="1" thickBot="1">
      <c r="A120" s="1167" t="s">
        <v>191</v>
      </c>
      <c r="B120" s="1168"/>
      <c r="C120" s="1168"/>
      <c r="D120" s="1168"/>
      <c r="E120" s="1168"/>
      <c r="F120" s="1168"/>
      <c r="G120" s="1168"/>
      <c r="H120" s="1168"/>
      <c r="I120" s="1168"/>
      <c r="J120" s="1168"/>
      <c r="K120" s="1168"/>
      <c r="L120" s="1168"/>
      <c r="M120" s="1168"/>
      <c r="N120" s="1168"/>
      <c r="O120" s="1168"/>
      <c r="P120" s="1168"/>
      <c r="Q120" s="1168"/>
      <c r="R120" s="1168"/>
      <c r="S120" s="1168"/>
      <c r="T120" s="1168"/>
      <c r="U120" s="1168"/>
      <c r="V120" s="1168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2" s="66" customFormat="1" ht="20.25" customHeight="1">
      <c r="A121" s="924" t="s">
        <v>192</v>
      </c>
      <c r="B121" s="800" t="s">
        <v>65</v>
      </c>
      <c r="C121" s="801"/>
      <c r="D121" s="802" t="s">
        <v>254</v>
      </c>
      <c r="E121" s="802"/>
      <c r="F121" s="803"/>
      <c r="G121" s="628">
        <v>3.5</v>
      </c>
      <c r="H121" s="626">
        <f>G121*30</f>
        <v>105</v>
      </c>
      <c r="I121" s="804">
        <v>8</v>
      </c>
      <c r="J121" s="629" t="s">
        <v>106</v>
      </c>
      <c r="K121" s="629"/>
      <c r="L121" s="629"/>
      <c r="M121" s="896">
        <f>H121-I121</f>
        <v>97</v>
      </c>
      <c r="N121" s="631"/>
      <c r="O121" s="1211"/>
      <c r="P121" s="1212"/>
      <c r="Q121" s="629"/>
      <c r="R121" s="1310"/>
      <c r="S121" s="1311"/>
      <c r="T121" s="956"/>
      <c r="U121" s="956" t="s">
        <v>106</v>
      </c>
      <c r="V121" s="957"/>
      <c r="W121" s="66">
        <v>3</v>
      </c>
      <c r="X121" s="613"/>
      <c r="Y121" s="613">
        <v>1</v>
      </c>
      <c r="Z121" s="613">
        <v>2</v>
      </c>
      <c r="AA121" s="613">
        <v>3</v>
      </c>
      <c r="AB121" s="613">
        <v>4</v>
      </c>
      <c r="AC121" s="613">
        <v>5</v>
      </c>
      <c r="AD121" s="613">
        <v>6</v>
      </c>
      <c r="AE121" s="31" t="s">
        <v>252</v>
      </c>
      <c r="AF121" s="614">
        <f>SUMIF($W$121:$W$151,1,$G$121:$G$151)</f>
        <v>0</v>
      </c>
    </row>
    <row r="122" spans="1:32" s="66" customFormat="1" ht="18.75">
      <c r="A122" s="920" t="s">
        <v>193</v>
      </c>
      <c r="B122" s="652" t="s">
        <v>35</v>
      </c>
      <c r="C122" s="686"/>
      <c r="D122" s="687"/>
      <c r="E122" s="687"/>
      <c r="F122" s="688"/>
      <c r="G122" s="644">
        <f>G123+G124</f>
        <v>8</v>
      </c>
      <c r="H122" s="636">
        <f>G122*30</f>
        <v>240</v>
      </c>
      <c r="I122" s="721"/>
      <c r="J122" s="679"/>
      <c r="K122" s="679"/>
      <c r="L122" s="679"/>
      <c r="M122" s="902"/>
      <c r="N122" s="790"/>
      <c r="O122" s="1314"/>
      <c r="P122" s="1315"/>
      <c r="Q122" s="679"/>
      <c r="R122" s="1312"/>
      <c r="S122" s="1313"/>
      <c r="T122" s="958"/>
      <c r="U122" s="958"/>
      <c r="V122" s="959"/>
      <c r="X122" s="613" t="s">
        <v>291</v>
      </c>
      <c r="Y122" s="613">
        <f aca="true" t="shared" si="15" ref="Y122:AD122">COUNTIF($C121:$C151,Y121)</f>
        <v>0</v>
      </c>
      <c r="Z122" s="613">
        <f t="shared" si="15"/>
        <v>0</v>
      </c>
      <c r="AA122" s="613">
        <f t="shared" si="15"/>
        <v>1</v>
      </c>
      <c r="AB122" s="613">
        <f t="shared" si="15"/>
        <v>1</v>
      </c>
      <c r="AC122" s="613">
        <f t="shared" si="15"/>
        <v>2</v>
      </c>
      <c r="AD122" s="613">
        <f t="shared" si="15"/>
        <v>0</v>
      </c>
      <c r="AE122" s="31" t="s">
        <v>253</v>
      </c>
      <c r="AF122" s="614">
        <f>SUMIF($W$121:$W$151,2,$G$121:$G$151)</f>
        <v>14</v>
      </c>
    </row>
    <row r="123" spans="1:32" s="66" customFormat="1" ht="18.75">
      <c r="A123" s="920"/>
      <c r="B123" s="373" t="s">
        <v>43</v>
      </c>
      <c r="C123" s="686"/>
      <c r="D123" s="687"/>
      <c r="E123" s="687"/>
      <c r="F123" s="688"/>
      <c r="G123" s="644">
        <v>1.5</v>
      </c>
      <c r="H123" s="636">
        <f>G123*30</f>
        <v>45</v>
      </c>
      <c r="I123" s="721"/>
      <c r="J123" s="679"/>
      <c r="K123" s="679"/>
      <c r="L123" s="679"/>
      <c r="M123" s="902"/>
      <c r="N123" s="790"/>
      <c r="O123" s="1314"/>
      <c r="P123" s="1315"/>
      <c r="Q123" s="679"/>
      <c r="R123" s="1312"/>
      <c r="S123" s="1313"/>
      <c r="T123" s="958"/>
      <c r="U123" s="958"/>
      <c r="V123" s="959"/>
      <c r="X123" s="613" t="s">
        <v>189</v>
      </c>
      <c r="Y123" s="613">
        <f aca="true" t="shared" si="16" ref="Y123:AD123">COUNTIF($D121:$D151,Y121)</f>
        <v>0</v>
      </c>
      <c r="Z123" s="613">
        <f t="shared" si="16"/>
        <v>0</v>
      </c>
      <c r="AA123" s="613">
        <f t="shared" si="16"/>
        <v>1</v>
      </c>
      <c r="AB123" s="613">
        <f t="shared" si="16"/>
        <v>1</v>
      </c>
      <c r="AC123" s="613">
        <f t="shared" si="16"/>
        <v>1</v>
      </c>
      <c r="AD123" s="613">
        <f t="shared" si="16"/>
        <v>0</v>
      </c>
      <c r="AE123" s="31" t="s">
        <v>20</v>
      </c>
      <c r="AF123" s="614">
        <f>SUMIF($W$121:$W$151,3,$G$121:$G$151)</f>
        <v>32</v>
      </c>
    </row>
    <row r="124" spans="1:32" s="66" customFormat="1" ht="18.75">
      <c r="A124" s="920"/>
      <c r="B124" s="373" t="s">
        <v>44</v>
      </c>
      <c r="C124" s="686"/>
      <c r="D124" s="687"/>
      <c r="E124" s="687"/>
      <c r="F124" s="688"/>
      <c r="G124" s="644">
        <v>6.5</v>
      </c>
      <c r="H124" s="636">
        <f>G124*30</f>
        <v>195</v>
      </c>
      <c r="I124" s="721">
        <v>20</v>
      </c>
      <c r="J124" s="805">
        <v>10</v>
      </c>
      <c r="K124" s="679"/>
      <c r="L124" s="805">
        <v>10</v>
      </c>
      <c r="M124" s="902">
        <f>H124-I124</f>
        <v>175</v>
      </c>
      <c r="N124" s="790"/>
      <c r="O124" s="1314"/>
      <c r="P124" s="1315"/>
      <c r="Q124" s="679"/>
      <c r="R124" s="1312"/>
      <c r="S124" s="1313"/>
      <c r="T124" s="958"/>
      <c r="U124" s="958"/>
      <c r="V124" s="959"/>
      <c r="X124" s="613" t="s">
        <v>292</v>
      </c>
      <c r="Y124" s="613"/>
      <c r="Z124" s="613"/>
      <c r="AA124" s="613"/>
      <c r="AB124" s="613"/>
      <c r="AC124" s="613"/>
      <c r="AD124" s="613">
        <v>2</v>
      </c>
      <c r="AE124" s="31"/>
      <c r="AF124" s="614">
        <f>SUM(AF121:AF123)</f>
        <v>46</v>
      </c>
    </row>
    <row r="125" spans="1:30" s="66" customFormat="1" ht="18.75" hidden="1">
      <c r="A125" s="920"/>
      <c r="B125" s="806"/>
      <c r="C125" s="686"/>
      <c r="D125" s="687"/>
      <c r="E125" s="687"/>
      <c r="F125" s="688"/>
      <c r="G125" s="644"/>
      <c r="H125" s="636"/>
      <c r="I125" s="721"/>
      <c r="J125" s="679"/>
      <c r="K125" s="679"/>
      <c r="L125" s="679"/>
      <c r="M125" s="902"/>
      <c r="N125" s="790"/>
      <c r="O125" s="1314"/>
      <c r="P125" s="1315"/>
      <c r="Q125" s="679"/>
      <c r="R125" s="1333"/>
      <c r="S125" s="1334"/>
      <c r="T125" s="958"/>
      <c r="U125" s="958"/>
      <c r="V125" s="959"/>
      <c r="X125" s="613" t="s">
        <v>293</v>
      </c>
      <c r="Y125" s="613"/>
      <c r="Z125" s="613"/>
      <c r="AA125" s="613"/>
      <c r="AB125" s="613"/>
      <c r="AC125" s="613"/>
      <c r="AD125" s="613"/>
    </row>
    <row r="126" spans="1:30" s="66" customFormat="1" ht="18.75">
      <c r="A126" s="920" t="s">
        <v>194</v>
      </c>
      <c r="B126" s="806" t="s">
        <v>35</v>
      </c>
      <c r="C126" s="687">
        <v>5</v>
      </c>
      <c r="D126" s="687"/>
      <c r="E126" s="687"/>
      <c r="F126" s="688"/>
      <c r="G126" s="678">
        <v>5</v>
      </c>
      <c r="H126" s="636">
        <f aca="true" t="shared" si="17" ref="H126:H133">G126*30</f>
        <v>150</v>
      </c>
      <c r="I126" s="721">
        <v>16</v>
      </c>
      <c r="J126" s="679" t="s">
        <v>228</v>
      </c>
      <c r="K126" s="679"/>
      <c r="L126" s="679" t="s">
        <v>103</v>
      </c>
      <c r="M126" s="902">
        <f>H126-I126</f>
        <v>134</v>
      </c>
      <c r="N126" s="790"/>
      <c r="O126" s="1314"/>
      <c r="P126" s="1315"/>
      <c r="Q126" s="679"/>
      <c r="R126" s="1312"/>
      <c r="S126" s="1313"/>
      <c r="T126" s="958" t="s">
        <v>226</v>
      </c>
      <c r="U126" s="692"/>
      <c r="V126" s="960"/>
      <c r="W126" s="66">
        <v>3</v>
      </c>
      <c r="X126" s="613" t="s">
        <v>293</v>
      </c>
      <c r="Y126" s="613"/>
      <c r="Z126" s="613"/>
      <c r="AA126" s="613"/>
      <c r="AB126" s="613"/>
      <c r="AC126" s="613">
        <v>1</v>
      </c>
      <c r="AD126" s="613"/>
    </row>
    <row r="127" spans="1:23" s="66" customFormat="1" ht="37.5">
      <c r="A127" s="920" t="s">
        <v>195</v>
      </c>
      <c r="B127" s="806" t="s">
        <v>41</v>
      </c>
      <c r="C127" s="686"/>
      <c r="D127" s="687"/>
      <c r="E127" s="687" t="s">
        <v>254</v>
      </c>
      <c r="F127" s="688"/>
      <c r="G127" s="678">
        <v>1.5</v>
      </c>
      <c r="H127" s="636">
        <f t="shared" si="17"/>
        <v>45</v>
      </c>
      <c r="I127" s="648">
        <v>4</v>
      </c>
      <c r="J127" s="679"/>
      <c r="K127" s="679"/>
      <c r="L127" s="679" t="s">
        <v>99</v>
      </c>
      <c r="M127" s="897">
        <f>H127-I127</f>
        <v>41</v>
      </c>
      <c r="N127" s="647"/>
      <c r="O127" s="1314"/>
      <c r="P127" s="1315"/>
      <c r="Q127" s="645"/>
      <c r="R127" s="1312"/>
      <c r="S127" s="1313"/>
      <c r="T127" s="958"/>
      <c r="U127" s="692" t="s">
        <v>99</v>
      </c>
      <c r="V127" s="961"/>
      <c r="W127" s="66">
        <v>3</v>
      </c>
    </row>
    <row r="128" spans="1:22" s="66" customFormat="1" ht="19.5" customHeight="1">
      <c r="A128" s="920" t="s">
        <v>196</v>
      </c>
      <c r="B128" s="717" t="s">
        <v>64</v>
      </c>
      <c r="C128" s="687"/>
      <c r="D128" s="687"/>
      <c r="E128" s="687"/>
      <c r="F128" s="688"/>
      <c r="G128" s="678">
        <f>G129+G130</f>
        <v>4.5</v>
      </c>
      <c r="H128" s="636">
        <f t="shared" si="17"/>
        <v>135</v>
      </c>
      <c r="I128" s="692"/>
      <c r="J128" s="692"/>
      <c r="K128" s="692"/>
      <c r="L128" s="692"/>
      <c r="M128" s="807"/>
      <c r="N128" s="808"/>
      <c r="O128" s="1314"/>
      <c r="P128" s="1315"/>
      <c r="Q128" s="692"/>
      <c r="R128" s="1312"/>
      <c r="S128" s="1313"/>
      <c r="T128" s="645"/>
      <c r="U128" s="645"/>
      <c r="V128" s="921"/>
    </row>
    <row r="129" spans="1:22" s="66" customFormat="1" ht="19.5" customHeight="1">
      <c r="A129" s="920"/>
      <c r="B129" s="373" t="s">
        <v>43</v>
      </c>
      <c r="C129" s="687"/>
      <c r="D129" s="687"/>
      <c r="E129" s="687"/>
      <c r="F129" s="688"/>
      <c r="G129" s="678">
        <v>1</v>
      </c>
      <c r="H129" s="636">
        <f t="shared" si="17"/>
        <v>30</v>
      </c>
      <c r="I129" s="648"/>
      <c r="J129" s="645"/>
      <c r="K129" s="645"/>
      <c r="L129" s="645"/>
      <c r="M129" s="897"/>
      <c r="N129" s="647"/>
      <c r="O129" s="1314"/>
      <c r="P129" s="1315"/>
      <c r="Q129" s="645"/>
      <c r="R129" s="1312"/>
      <c r="S129" s="1313"/>
      <c r="T129" s="645"/>
      <c r="U129" s="645"/>
      <c r="V129" s="959"/>
    </row>
    <row r="130" spans="1:23" s="66" customFormat="1" ht="19.5" customHeight="1">
      <c r="A130" s="920"/>
      <c r="B130" s="373" t="s">
        <v>44</v>
      </c>
      <c r="C130" s="687">
        <v>3</v>
      </c>
      <c r="D130" s="687"/>
      <c r="E130" s="687"/>
      <c r="F130" s="688"/>
      <c r="G130" s="678">
        <v>3.5</v>
      </c>
      <c r="H130" s="636">
        <f t="shared" si="17"/>
        <v>105</v>
      </c>
      <c r="I130" s="648">
        <v>12</v>
      </c>
      <c r="J130" s="645" t="s">
        <v>230</v>
      </c>
      <c r="K130" s="645"/>
      <c r="L130" s="645" t="s">
        <v>102</v>
      </c>
      <c r="M130" s="897">
        <f>H130-I130</f>
        <v>93</v>
      </c>
      <c r="N130" s="647"/>
      <c r="O130" s="1314"/>
      <c r="P130" s="1315"/>
      <c r="Q130" s="645" t="s">
        <v>100</v>
      </c>
      <c r="R130" s="1312"/>
      <c r="S130" s="1313"/>
      <c r="T130" s="645"/>
      <c r="U130" s="645"/>
      <c r="V130" s="959"/>
      <c r="W130" s="66">
        <v>2</v>
      </c>
    </row>
    <row r="131" spans="1:23" s="66" customFormat="1" ht="19.5" customHeight="1">
      <c r="A131" s="920" t="s">
        <v>197</v>
      </c>
      <c r="B131" s="809" t="s">
        <v>67</v>
      </c>
      <c r="C131" s="686"/>
      <c r="D131" s="687">
        <v>3</v>
      </c>
      <c r="E131" s="687"/>
      <c r="F131" s="688"/>
      <c r="G131" s="644">
        <v>3</v>
      </c>
      <c r="H131" s="636">
        <f t="shared" si="17"/>
        <v>90</v>
      </c>
      <c r="I131" s="648">
        <v>4</v>
      </c>
      <c r="J131" s="645" t="s">
        <v>99</v>
      </c>
      <c r="K131" s="645"/>
      <c r="L131" s="645"/>
      <c r="M131" s="897">
        <f>H131-I131</f>
        <v>86</v>
      </c>
      <c r="N131" s="647"/>
      <c r="O131" s="1314"/>
      <c r="P131" s="1315"/>
      <c r="Q131" s="645" t="s">
        <v>99</v>
      </c>
      <c r="R131" s="1312"/>
      <c r="S131" s="1313"/>
      <c r="T131" s="714"/>
      <c r="U131" s="714"/>
      <c r="V131" s="926"/>
      <c r="W131" s="66">
        <v>2</v>
      </c>
    </row>
    <row r="132" spans="1:22" s="66" customFormat="1" ht="19.5" customHeight="1">
      <c r="A132" s="920" t="s">
        <v>198</v>
      </c>
      <c r="B132" s="373" t="s">
        <v>32</v>
      </c>
      <c r="C132" s="692"/>
      <c r="D132" s="692"/>
      <c r="E132" s="692"/>
      <c r="F132" s="692"/>
      <c r="G132" s="1013">
        <f>G133+G134</f>
        <v>7</v>
      </c>
      <c r="H132" s="692">
        <f t="shared" si="17"/>
        <v>210</v>
      </c>
      <c r="I132" s="692"/>
      <c r="J132" s="692"/>
      <c r="K132" s="692"/>
      <c r="L132" s="692"/>
      <c r="M132" s="807"/>
      <c r="N132" s="808"/>
      <c r="O132" s="1314"/>
      <c r="P132" s="1315"/>
      <c r="Q132" s="692"/>
      <c r="R132" s="1312"/>
      <c r="S132" s="1313"/>
      <c r="T132" s="679"/>
      <c r="U132" s="679"/>
      <c r="V132" s="914"/>
    </row>
    <row r="133" spans="1:22" s="66" customFormat="1" ht="19.5" customHeight="1">
      <c r="A133" s="920"/>
      <c r="B133" s="373" t="s">
        <v>43</v>
      </c>
      <c r="C133" s="686"/>
      <c r="D133" s="687"/>
      <c r="E133" s="687"/>
      <c r="F133" s="688"/>
      <c r="G133" s="644">
        <v>1.5</v>
      </c>
      <c r="H133" s="692">
        <f t="shared" si="17"/>
        <v>45</v>
      </c>
      <c r="I133" s="648"/>
      <c r="J133" s="679"/>
      <c r="K133" s="679"/>
      <c r="L133" s="679"/>
      <c r="M133" s="897"/>
      <c r="N133" s="647"/>
      <c r="O133" s="1314"/>
      <c r="P133" s="1315"/>
      <c r="Q133" s="645"/>
      <c r="R133" s="1312"/>
      <c r="S133" s="1313"/>
      <c r="T133" s="679"/>
      <c r="U133" s="679"/>
      <c r="V133" s="914"/>
    </row>
    <row r="134" spans="1:22" s="66" customFormat="1" ht="19.5" customHeight="1">
      <c r="A134" s="920"/>
      <c r="B134" s="373" t="s">
        <v>44</v>
      </c>
      <c r="C134" s="687">
        <v>4</v>
      </c>
      <c r="D134" s="687"/>
      <c r="E134" s="687"/>
      <c r="F134" s="688"/>
      <c r="G134" s="1013">
        <v>5.5</v>
      </c>
      <c r="H134" s="636">
        <f aca="true" t="shared" si="18" ref="H134:H143">G134*30</f>
        <v>165</v>
      </c>
      <c r="I134" s="648">
        <v>16</v>
      </c>
      <c r="J134" s="805">
        <v>8</v>
      </c>
      <c r="K134" s="679"/>
      <c r="L134" s="805">
        <v>8</v>
      </c>
      <c r="M134" s="897">
        <f>H134-I134</f>
        <v>149</v>
      </c>
      <c r="N134" s="647"/>
      <c r="O134" s="1314"/>
      <c r="P134" s="1315"/>
      <c r="Q134" s="645"/>
      <c r="R134" s="1305"/>
      <c r="S134" s="1306"/>
      <c r="T134" s="679"/>
      <c r="U134" s="679"/>
      <c r="V134" s="914"/>
    </row>
    <row r="135" spans="1:23" s="66" customFormat="1" ht="19.5" customHeight="1">
      <c r="A135" s="920" t="s">
        <v>209</v>
      </c>
      <c r="B135" s="373" t="s">
        <v>32</v>
      </c>
      <c r="C135" s="686"/>
      <c r="D135" s="687"/>
      <c r="E135" s="687"/>
      <c r="F135" s="688"/>
      <c r="G135" s="644">
        <v>4.5</v>
      </c>
      <c r="H135" s="636">
        <f t="shared" si="18"/>
        <v>135</v>
      </c>
      <c r="I135" s="648">
        <v>12</v>
      </c>
      <c r="J135" s="805">
        <v>8</v>
      </c>
      <c r="K135" s="679"/>
      <c r="L135" s="679" t="s">
        <v>102</v>
      </c>
      <c r="M135" s="897">
        <f>H135-I135</f>
        <v>123</v>
      </c>
      <c r="N135" s="647"/>
      <c r="O135" s="1314"/>
      <c r="P135" s="1315"/>
      <c r="Q135" s="645"/>
      <c r="R135" s="1305" t="s">
        <v>100</v>
      </c>
      <c r="S135" s="1306"/>
      <c r="T135" s="679"/>
      <c r="U135" s="679"/>
      <c r="V135" s="914"/>
      <c r="W135" s="66">
        <v>2</v>
      </c>
    </row>
    <row r="136" spans="1:23" s="66" customFormat="1" ht="37.5" customHeight="1">
      <c r="A136" s="920" t="s">
        <v>210</v>
      </c>
      <c r="B136" s="373" t="s">
        <v>271</v>
      </c>
      <c r="C136" s="686"/>
      <c r="D136" s="687"/>
      <c r="E136" s="687"/>
      <c r="F136" s="688">
        <v>5</v>
      </c>
      <c r="G136" s="810">
        <v>1</v>
      </c>
      <c r="H136" s="636">
        <f>G136*30</f>
        <v>30</v>
      </c>
      <c r="I136" s="648">
        <v>4</v>
      </c>
      <c r="J136" s="645"/>
      <c r="K136" s="645"/>
      <c r="L136" s="645" t="s">
        <v>99</v>
      </c>
      <c r="M136" s="649">
        <f>H136-I136</f>
        <v>26</v>
      </c>
      <c r="N136" s="811"/>
      <c r="O136" s="1314"/>
      <c r="P136" s="1315"/>
      <c r="Q136" s="812"/>
      <c r="R136" s="1333"/>
      <c r="S136" s="1334"/>
      <c r="T136" s="679" t="s">
        <v>99</v>
      </c>
      <c r="U136" s="679"/>
      <c r="V136" s="914"/>
      <c r="W136" s="66">
        <v>3</v>
      </c>
    </row>
    <row r="137" spans="1:22" s="66" customFormat="1" ht="57.75" customHeight="1">
      <c r="A137" s="920" t="s">
        <v>199</v>
      </c>
      <c r="B137" s="780" t="s">
        <v>118</v>
      </c>
      <c r="C137" s="813"/>
      <c r="D137" s="813"/>
      <c r="E137" s="813"/>
      <c r="F137" s="678"/>
      <c r="G137" s="763">
        <v>3</v>
      </c>
      <c r="H137" s="636">
        <f t="shared" si="18"/>
        <v>90</v>
      </c>
      <c r="I137" s="648"/>
      <c r="J137" s="679"/>
      <c r="K137" s="679"/>
      <c r="L137" s="679"/>
      <c r="M137" s="897"/>
      <c r="N137" s="647"/>
      <c r="O137" s="1314"/>
      <c r="P137" s="1315"/>
      <c r="Q137" s="645"/>
      <c r="R137" s="1305"/>
      <c r="S137" s="1306"/>
      <c r="T137" s="679"/>
      <c r="U137" s="679"/>
      <c r="V137" s="914"/>
    </row>
    <row r="138" spans="1:23" s="66" customFormat="1" ht="42.75" customHeight="1">
      <c r="A138" s="920" t="s">
        <v>200</v>
      </c>
      <c r="B138" s="373" t="s">
        <v>31</v>
      </c>
      <c r="C138" s="687" t="s">
        <v>254</v>
      </c>
      <c r="D138" s="687"/>
      <c r="E138" s="687"/>
      <c r="F138" s="688"/>
      <c r="G138" s="644">
        <v>8</v>
      </c>
      <c r="H138" s="636">
        <f t="shared" si="18"/>
        <v>240</v>
      </c>
      <c r="I138" s="648">
        <v>12</v>
      </c>
      <c r="J138" s="679" t="s">
        <v>106</v>
      </c>
      <c r="K138" s="679" t="s">
        <v>101</v>
      </c>
      <c r="L138" s="679" t="s">
        <v>101</v>
      </c>
      <c r="M138" s="897">
        <f>H138-I138</f>
        <v>228</v>
      </c>
      <c r="N138" s="647"/>
      <c r="O138" s="1314"/>
      <c r="P138" s="1315"/>
      <c r="Q138" s="645"/>
      <c r="R138" s="1305"/>
      <c r="S138" s="1306"/>
      <c r="T138" s="679"/>
      <c r="U138" s="679" t="s">
        <v>104</v>
      </c>
      <c r="V138" s="914"/>
      <c r="W138" s="66">
        <v>3</v>
      </c>
    </row>
    <row r="139" spans="1:22" s="66" customFormat="1" ht="19.5" customHeight="1">
      <c r="A139" s="920" t="s">
        <v>201</v>
      </c>
      <c r="B139" s="814" t="s">
        <v>34</v>
      </c>
      <c r="C139" s="686"/>
      <c r="D139" s="687">
        <v>4</v>
      </c>
      <c r="E139" s="687"/>
      <c r="F139" s="688"/>
      <c r="G139" s="644">
        <f>G140+G141</f>
        <v>5</v>
      </c>
      <c r="H139" s="636">
        <f t="shared" si="18"/>
        <v>150</v>
      </c>
      <c r="I139" s="692"/>
      <c r="J139" s="692"/>
      <c r="K139" s="692"/>
      <c r="L139" s="692"/>
      <c r="M139" s="807"/>
      <c r="N139" s="808"/>
      <c r="O139" s="1314"/>
      <c r="P139" s="1315"/>
      <c r="Q139" s="692"/>
      <c r="R139" s="1305"/>
      <c r="S139" s="1306"/>
      <c r="T139" s="928"/>
      <c r="U139" s="928"/>
      <c r="V139" s="914"/>
    </row>
    <row r="140" spans="1:22" s="66" customFormat="1" ht="19.5" customHeight="1">
      <c r="A140" s="920"/>
      <c r="B140" s="373" t="s">
        <v>43</v>
      </c>
      <c r="C140" s="686"/>
      <c r="D140" s="687"/>
      <c r="E140" s="687"/>
      <c r="F140" s="688"/>
      <c r="G140" s="644">
        <v>2</v>
      </c>
      <c r="H140" s="636">
        <f t="shared" si="18"/>
        <v>60</v>
      </c>
      <c r="I140" s="648"/>
      <c r="J140" s="679"/>
      <c r="K140" s="679"/>
      <c r="L140" s="679"/>
      <c r="M140" s="897"/>
      <c r="N140" s="647"/>
      <c r="O140" s="1314"/>
      <c r="P140" s="1315"/>
      <c r="Q140" s="645"/>
      <c r="R140" s="1305"/>
      <c r="S140" s="1306"/>
      <c r="T140" s="928"/>
      <c r="U140" s="928"/>
      <c r="V140" s="914"/>
    </row>
    <row r="141" spans="1:23" s="66" customFormat="1" ht="19.5" customHeight="1">
      <c r="A141" s="920"/>
      <c r="B141" s="391" t="s">
        <v>44</v>
      </c>
      <c r="C141" s="686"/>
      <c r="D141" s="687"/>
      <c r="E141" s="687"/>
      <c r="F141" s="688"/>
      <c r="G141" s="644">
        <v>3</v>
      </c>
      <c r="H141" s="636">
        <f t="shared" si="18"/>
        <v>90</v>
      </c>
      <c r="I141" s="648">
        <v>8</v>
      </c>
      <c r="J141" s="679" t="s">
        <v>263</v>
      </c>
      <c r="K141" s="679"/>
      <c r="L141" s="679" t="s">
        <v>101</v>
      </c>
      <c r="M141" s="897">
        <f>H141-I141</f>
        <v>82</v>
      </c>
      <c r="N141" s="647"/>
      <c r="O141" s="1314"/>
      <c r="P141" s="1315"/>
      <c r="Q141" s="645"/>
      <c r="R141" s="1305" t="s">
        <v>106</v>
      </c>
      <c r="S141" s="1306"/>
      <c r="T141" s="928"/>
      <c r="U141" s="928"/>
      <c r="V141" s="914"/>
      <c r="W141" s="66">
        <v>2</v>
      </c>
    </row>
    <row r="142" spans="1:22" s="66" customFormat="1" ht="20.25" customHeight="1">
      <c r="A142" s="920" t="s">
        <v>202</v>
      </c>
      <c r="B142" s="815" t="s">
        <v>182</v>
      </c>
      <c r="C142" s="687">
        <v>5</v>
      </c>
      <c r="D142" s="687"/>
      <c r="E142" s="687"/>
      <c r="F142" s="688"/>
      <c r="G142" s="644">
        <v>3.5</v>
      </c>
      <c r="H142" s="636">
        <f t="shared" si="18"/>
        <v>105</v>
      </c>
      <c r="I142" s="648"/>
      <c r="J142" s="679"/>
      <c r="K142" s="679"/>
      <c r="L142" s="679"/>
      <c r="M142" s="897"/>
      <c r="N142" s="647"/>
      <c r="O142" s="1314"/>
      <c r="P142" s="1315"/>
      <c r="Q142" s="645"/>
      <c r="R142" s="1305"/>
      <c r="S142" s="1306"/>
      <c r="T142" s="679"/>
      <c r="U142" s="679"/>
      <c r="V142" s="914"/>
    </row>
    <row r="143" spans="1:22" s="66" customFormat="1" ht="20.25" customHeight="1">
      <c r="A143" s="920"/>
      <c r="B143" s="373" t="s">
        <v>43</v>
      </c>
      <c r="C143" s="686"/>
      <c r="D143" s="687"/>
      <c r="E143" s="687"/>
      <c r="F143" s="688"/>
      <c r="G143" s="644">
        <v>0.5</v>
      </c>
      <c r="H143" s="636">
        <f t="shared" si="18"/>
        <v>15</v>
      </c>
      <c r="I143" s="648"/>
      <c r="J143" s="679"/>
      <c r="K143" s="679"/>
      <c r="L143" s="679"/>
      <c r="M143" s="897"/>
      <c r="N143" s="647"/>
      <c r="O143" s="1314"/>
      <c r="P143" s="1315"/>
      <c r="Q143" s="645"/>
      <c r="R143" s="1305"/>
      <c r="S143" s="1306"/>
      <c r="T143" s="679"/>
      <c r="U143" s="679"/>
      <c r="V143" s="914"/>
    </row>
    <row r="144" spans="1:23" s="66" customFormat="1" ht="20.25" customHeight="1">
      <c r="A144" s="920"/>
      <c r="B144" s="391" t="s">
        <v>44</v>
      </c>
      <c r="C144" s="686"/>
      <c r="D144" s="687"/>
      <c r="E144" s="687"/>
      <c r="F144" s="688"/>
      <c r="G144" s="644">
        <v>3</v>
      </c>
      <c r="H144" s="636">
        <f>G144*30</f>
        <v>90</v>
      </c>
      <c r="I144" s="648">
        <v>8</v>
      </c>
      <c r="J144" s="679" t="s">
        <v>263</v>
      </c>
      <c r="K144" s="679"/>
      <c r="L144" s="679" t="s">
        <v>101</v>
      </c>
      <c r="M144" s="897">
        <f>H144-I144</f>
        <v>82</v>
      </c>
      <c r="N144" s="647"/>
      <c r="O144" s="1314"/>
      <c r="P144" s="1315"/>
      <c r="Q144" s="645"/>
      <c r="R144" s="1305"/>
      <c r="S144" s="1306"/>
      <c r="T144" s="645" t="s">
        <v>106</v>
      </c>
      <c r="U144" s="679"/>
      <c r="V144" s="914"/>
      <c r="W144" s="66">
        <v>3</v>
      </c>
    </row>
    <row r="145" spans="1:22" s="66" customFormat="1" ht="18.75">
      <c r="A145" s="920" t="s">
        <v>203</v>
      </c>
      <c r="B145" s="717" t="s">
        <v>89</v>
      </c>
      <c r="C145" s="686"/>
      <c r="D145" s="687"/>
      <c r="E145" s="687"/>
      <c r="F145" s="688"/>
      <c r="G145" s="644">
        <f>G146+G147</f>
        <v>3</v>
      </c>
      <c r="H145" s="636">
        <f>G145*30</f>
        <v>90</v>
      </c>
      <c r="I145" s="648"/>
      <c r="J145" s="645"/>
      <c r="K145" s="645"/>
      <c r="L145" s="645"/>
      <c r="M145" s="897"/>
      <c r="N145" s="647"/>
      <c r="O145" s="1314"/>
      <c r="P145" s="1315"/>
      <c r="Q145" s="645"/>
      <c r="R145" s="1305"/>
      <c r="S145" s="1306"/>
      <c r="T145" s="962"/>
      <c r="U145" s="962"/>
      <c r="V145" s="921"/>
    </row>
    <row r="146" spans="1:22" s="66" customFormat="1" ht="18.75">
      <c r="A146" s="920"/>
      <c r="B146" s="373" t="s">
        <v>43</v>
      </c>
      <c r="C146" s="686"/>
      <c r="D146" s="687"/>
      <c r="E146" s="687"/>
      <c r="F146" s="688"/>
      <c r="G146" s="644">
        <v>0.5</v>
      </c>
      <c r="H146" s="636">
        <f aca="true" t="shared" si="19" ref="H146:H151">G146*30</f>
        <v>15</v>
      </c>
      <c r="I146" s="648"/>
      <c r="J146" s="645"/>
      <c r="K146" s="645"/>
      <c r="L146" s="645"/>
      <c r="M146" s="897"/>
      <c r="N146" s="647"/>
      <c r="O146" s="1314"/>
      <c r="P146" s="1315"/>
      <c r="Q146" s="645"/>
      <c r="R146" s="1305"/>
      <c r="S146" s="1306"/>
      <c r="T146" s="962"/>
      <c r="U146" s="962"/>
      <c r="V146" s="959"/>
    </row>
    <row r="147" spans="1:23" s="66" customFormat="1" ht="18.75">
      <c r="A147" s="920"/>
      <c r="B147" s="391" t="s">
        <v>44</v>
      </c>
      <c r="C147" s="686"/>
      <c r="D147" s="687" t="s">
        <v>254</v>
      </c>
      <c r="E147" s="687"/>
      <c r="F147" s="688"/>
      <c r="G147" s="644">
        <v>2.5</v>
      </c>
      <c r="H147" s="636">
        <f t="shared" si="19"/>
        <v>75</v>
      </c>
      <c r="I147" s="648">
        <v>4</v>
      </c>
      <c r="J147" s="645" t="s">
        <v>99</v>
      </c>
      <c r="K147" s="645"/>
      <c r="L147" s="645"/>
      <c r="M147" s="897">
        <f>H147-I147</f>
        <v>71</v>
      </c>
      <c r="N147" s="647"/>
      <c r="O147" s="1314"/>
      <c r="P147" s="1315"/>
      <c r="Q147" s="645"/>
      <c r="R147" s="1305"/>
      <c r="S147" s="1306"/>
      <c r="T147" s="962"/>
      <c r="U147" s="962" t="s">
        <v>99</v>
      </c>
      <c r="V147" s="959"/>
      <c r="W147" s="66">
        <v>3</v>
      </c>
    </row>
    <row r="148" spans="1:28" s="66" customFormat="1" ht="20.25" customHeight="1">
      <c r="A148" s="920" t="s">
        <v>204</v>
      </c>
      <c r="B148" s="806" t="s">
        <v>59</v>
      </c>
      <c r="C148" s="686"/>
      <c r="D148" s="687"/>
      <c r="E148" s="687"/>
      <c r="F148" s="688"/>
      <c r="G148" s="644">
        <v>7.5</v>
      </c>
      <c r="H148" s="636">
        <f t="shared" si="19"/>
        <v>225</v>
      </c>
      <c r="I148" s="648">
        <f>I149+I150+I151</f>
        <v>20</v>
      </c>
      <c r="J148" s="645" t="s">
        <v>37</v>
      </c>
      <c r="K148" s="645"/>
      <c r="L148" s="645" t="s">
        <v>50</v>
      </c>
      <c r="M148" s="897">
        <f>H148-I148</f>
        <v>205</v>
      </c>
      <c r="N148" s="647"/>
      <c r="O148" s="1314"/>
      <c r="P148" s="1315"/>
      <c r="Q148" s="645"/>
      <c r="R148" s="1305"/>
      <c r="S148" s="1306"/>
      <c r="T148" s="958"/>
      <c r="U148" s="958"/>
      <c r="V148" s="960"/>
      <c r="X148" s="66">
        <f>I121+I124+I130+I131+I134+I138+I141+I144+I147+I148</f>
        <v>112</v>
      </c>
      <c r="Y148" s="66" t="e">
        <f>J121+J124+J130+J131+J134+J138+J141+J144+J147+J148</f>
        <v>#VALUE!</v>
      </c>
      <c r="Z148" s="66" t="e">
        <f>K121+K124+K130+K131+K134+K138+K141+K144+K147+K148</f>
        <v>#VALUE!</v>
      </c>
      <c r="AA148" s="66" t="e">
        <f>L121+L124+L130+L131+L134+L138+L141+L144+L147+L148</f>
        <v>#VALUE!</v>
      </c>
      <c r="AB148" s="66">
        <f>M121+M124+M130+M131+M134+M138+M141+M144+M147+M148</f>
        <v>1268</v>
      </c>
    </row>
    <row r="149" spans="1:23" s="66" customFormat="1" ht="22.5" customHeight="1">
      <c r="A149" s="920" t="s">
        <v>205</v>
      </c>
      <c r="B149" s="806" t="s">
        <v>59</v>
      </c>
      <c r="C149" s="686"/>
      <c r="D149" s="687">
        <v>5</v>
      </c>
      <c r="E149" s="687"/>
      <c r="F149" s="688"/>
      <c r="G149" s="644">
        <v>3</v>
      </c>
      <c r="H149" s="636">
        <f t="shared" si="19"/>
        <v>90</v>
      </c>
      <c r="I149" s="648">
        <v>8</v>
      </c>
      <c r="J149" s="679" t="s">
        <v>263</v>
      </c>
      <c r="K149" s="679"/>
      <c r="L149" s="679" t="s">
        <v>101</v>
      </c>
      <c r="M149" s="897">
        <f>H149-I149</f>
        <v>82</v>
      </c>
      <c r="N149" s="647"/>
      <c r="O149" s="1314"/>
      <c r="P149" s="1315"/>
      <c r="Q149" s="645"/>
      <c r="R149" s="1305"/>
      <c r="S149" s="1306"/>
      <c r="T149" s="928" t="s">
        <v>106</v>
      </c>
      <c r="U149" s="958"/>
      <c r="V149" s="960"/>
      <c r="W149" s="66">
        <v>3</v>
      </c>
    </row>
    <row r="150" spans="1:23" s="66" customFormat="1" ht="21.75" customHeight="1">
      <c r="A150" s="920" t="s">
        <v>206</v>
      </c>
      <c r="B150" s="806" t="s">
        <v>59</v>
      </c>
      <c r="C150" s="687" t="s">
        <v>254</v>
      </c>
      <c r="D150" s="687"/>
      <c r="E150" s="687"/>
      <c r="F150" s="688"/>
      <c r="G150" s="644">
        <v>3</v>
      </c>
      <c r="H150" s="636">
        <f t="shared" si="19"/>
        <v>90</v>
      </c>
      <c r="I150" s="648">
        <v>8</v>
      </c>
      <c r="J150" s="679" t="s">
        <v>263</v>
      </c>
      <c r="K150" s="679"/>
      <c r="L150" s="679" t="s">
        <v>101</v>
      </c>
      <c r="M150" s="897">
        <f>H150-I150</f>
        <v>82</v>
      </c>
      <c r="N150" s="647"/>
      <c r="O150" s="1314"/>
      <c r="P150" s="1315"/>
      <c r="Q150" s="645"/>
      <c r="R150" s="1305"/>
      <c r="S150" s="1306"/>
      <c r="T150" s="958"/>
      <c r="U150" s="958" t="s">
        <v>106</v>
      </c>
      <c r="V150" s="960"/>
      <c r="W150" s="66">
        <v>3</v>
      </c>
    </row>
    <row r="151" spans="1:23" s="66" customFormat="1" ht="39.75" customHeight="1" thickBot="1">
      <c r="A151" s="920" t="s">
        <v>207</v>
      </c>
      <c r="B151" s="816" t="s">
        <v>73</v>
      </c>
      <c r="C151" s="726"/>
      <c r="D151" s="727"/>
      <c r="E151" s="727" t="s">
        <v>254</v>
      </c>
      <c r="F151" s="728"/>
      <c r="G151" s="817">
        <v>1.5</v>
      </c>
      <c r="H151" s="792">
        <f t="shared" si="19"/>
        <v>45</v>
      </c>
      <c r="I151" s="729">
        <v>4</v>
      </c>
      <c r="J151" s="769"/>
      <c r="K151" s="769"/>
      <c r="L151" s="769" t="s">
        <v>99</v>
      </c>
      <c r="M151" s="818">
        <f>H151-I151</f>
        <v>41</v>
      </c>
      <c r="N151" s="819"/>
      <c r="O151" s="1314"/>
      <c r="P151" s="1315"/>
      <c r="Q151" s="820"/>
      <c r="R151" s="1305"/>
      <c r="S151" s="1306"/>
      <c r="T151" s="963"/>
      <c r="U151" s="964" t="s">
        <v>99</v>
      </c>
      <c r="V151" s="965"/>
      <c r="W151" s="66">
        <v>3</v>
      </c>
    </row>
    <row r="152" spans="1:25" s="66" customFormat="1" ht="22.5" customHeight="1" thickBot="1">
      <c r="A152" s="1171" t="s">
        <v>43</v>
      </c>
      <c r="B152" s="1172"/>
      <c r="C152" s="821"/>
      <c r="D152" s="822"/>
      <c r="E152" s="822"/>
      <c r="F152" s="823"/>
      <c r="G152" s="775">
        <f>G137+G123+G129+G133+G140+G146+G143</f>
        <v>10</v>
      </c>
      <c r="H152" s="775">
        <f>H137+H123+H129+H133+H140+H146+H143</f>
        <v>300</v>
      </c>
      <c r="I152" s="824"/>
      <c r="J152" s="697"/>
      <c r="K152" s="697"/>
      <c r="L152" s="697"/>
      <c r="M152" s="825"/>
      <c r="N152" s="826"/>
      <c r="O152" s="1356"/>
      <c r="P152" s="1357"/>
      <c r="Q152" s="827"/>
      <c r="R152" s="1358"/>
      <c r="S152" s="1359"/>
      <c r="T152" s="966"/>
      <c r="U152" s="967"/>
      <c r="V152" s="968"/>
      <c r="W152" s="66">
        <f>30*G152</f>
        <v>300</v>
      </c>
      <c r="Y152" s="66">
        <v>16</v>
      </c>
    </row>
    <row r="153" spans="1:25" s="66" customFormat="1" ht="19.5" customHeight="1" thickBot="1">
      <c r="A153" s="1207" t="s">
        <v>75</v>
      </c>
      <c r="B153" s="1208"/>
      <c r="C153" s="828"/>
      <c r="D153" s="829"/>
      <c r="E153" s="829"/>
      <c r="F153" s="830"/>
      <c r="G153" s="831">
        <f>G124+G121+G130+G131+G134+G141+G138+G148+G147+G144</f>
        <v>46</v>
      </c>
      <c r="H153" s="831">
        <f>H124+H121+H130+H131+H134+H141+H138+H148+H147+H144</f>
        <v>1380</v>
      </c>
      <c r="I153" s="832">
        <f>I121+I124+I130+I131+I134+I138+I141+I144+I147+I148</f>
        <v>112</v>
      </c>
      <c r="J153" s="833">
        <v>74</v>
      </c>
      <c r="K153" s="833">
        <v>2</v>
      </c>
      <c r="L153" s="833">
        <v>36</v>
      </c>
      <c r="M153" s="832">
        <f>M121+M124+M130+M131+M134+M138+M141+M144+M147+M148</f>
        <v>1268</v>
      </c>
      <c r="N153" s="834"/>
      <c r="O153" s="1356"/>
      <c r="P153" s="1357"/>
      <c r="Q153" s="835" t="s">
        <v>226</v>
      </c>
      <c r="R153" s="1337" t="s">
        <v>232</v>
      </c>
      <c r="S153" s="1280"/>
      <c r="T153" s="835" t="s">
        <v>272</v>
      </c>
      <c r="U153" s="835" t="s">
        <v>273</v>
      </c>
      <c r="V153" s="969"/>
      <c r="W153" s="66">
        <f>30*G153</f>
        <v>1380</v>
      </c>
      <c r="Y153" s="66">
        <v>20</v>
      </c>
    </row>
    <row r="154" spans="1:25" s="66" customFormat="1" ht="19.5" customHeight="1" thickBot="1">
      <c r="A154" s="1173" t="s">
        <v>26</v>
      </c>
      <c r="B154" s="1174"/>
      <c r="C154" s="828"/>
      <c r="D154" s="829"/>
      <c r="E154" s="829"/>
      <c r="F154" s="830"/>
      <c r="G154" s="831">
        <f>G121+G122+G128+G131+G132+G137+G138+G139+G142+G145+G148</f>
        <v>56</v>
      </c>
      <c r="H154" s="831">
        <f>H121+H122+H128+H131+H132+H137+H138+H139+H142+H145+H148</f>
        <v>1680</v>
      </c>
      <c r="I154" s="833"/>
      <c r="J154" s="833"/>
      <c r="K154" s="833"/>
      <c r="L154" s="833"/>
      <c r="M154" s="832"/>
      <c r="N154" s="834"/>
      <c r="O154" s="903"/>
      <c r="P154" s="904"/>
      <c r="Q154" s="835"/>
      <c r="R154" s="899"/>
      <c r="S154" s="900"/>
      <c r="T154" s="835"/>
      <c r="U154" s="835"/>
      <c r="V154" s="969"/>
      <c r="W154" s="66">
        <f>30*G154</f>
        <v>1680</v>
      </c>
      <c r="Y154" s="66">
        <v>36</v>
      </c>
    </row>
    <row r="155" spans="1:25" s="114" customFormat="1" ht="19.5" customHeight="1" thickBot="1">
      <c r="A155" s="1191" t="s">
        <v>90</v>
      </c>
      <c r="B155" s="1192"/>
      <c r="C155" s="836"/>
      <c r="D155" s="837"/>
      <c r="E155" s="837"/>
      <c r="F155" s="836"/>
      <c r="G155" s="742">
        <f>G156+G157</f>
        <v>68</v>
      </c>
      <c r="H155" s="742"/>
      <c r="I155" s="742"/>
      <c r="J155" s="743"/>
      <c r="K155" s="743"/>
      <c r="L155" s="743"/>
      <c r="M155" s="744"/>
      <c r="N155" s="745"/>
      <c r="O155" s="1338"/>
      <c r="P155" s="1339"/>
      <c r="Q155" s="743"/>
      <c r="R155" s="1342"/>
      <c r="S155" s="1343"/>
      <c r="T155" s="934"/>
      <c r="U155" s="934"/>
      <c r="V155" s="935"/>
      <c r="W155" s="113"/>
      <c r="X155" s="113"/>
      <c r="Y155" s="113">
        <v>40</v>
      </c>
    </row>
    <row r="156" spans="1:25" s="114" customFormat="1" ht="19.5" customHeight="1" thickBot="1">
      <c r="A156" s="1193" t="s">
        <v>43</v>
      </c>
      <c r="B156" s="1194"/>
      <c r="C156" s="836"/>
      <c r="D156" s="837"/>
      <c r="E156" s="837"/>
      <c r="F156" s="836"/>
      <c r="G156" s="838">
        <f>G117+G152</f>
        <v>13.5</v>
      </c>
      <c r="H156" s="838"/>
      <c r="I156" s="838"/>
      <c r="J156" s="747"/>
      <c r="K156" s="747"/>
      <c r="L156" s="747"/>
      <c r="M156" s="839"/>
      <c r="N156" s="746"/>
      <c r="O156" s="1340"/>
      <c r="P156" s="1341"/>
      <c r="Q156" s="747"/>
      <c r="R156" s="1344"/>
      <c r="S156" s="1345"/>
      <c r="T156" s="934"/>
      <c r="U156" s="934"/>
      <c r="V156" s="935"/>
      <c r="W156" s="113"/>
      <c r="X156" s="113"/>
      <c r="Y156" s="113"/>
    </row>
    <row r="157" spans="1:25" s="114" customFormat="1" ht="19.5" customHeight="1" thickBot="1">
      <c r="A157" s="1287" t="s">
        <v>82</v>
      </c>
      <c r="B157" s="1288"/>
      <c r="C157" s="840"/>
      <c r="D157" s="841"/>
      <c r="E157" s="841"/>
      <c r="F157" s="840"/>
      <c r="G157" s="842">
        <f>G118+G153</f>
        <v>54.5</v>
      </c>
      <c r="H157" s="842"/>
      <c r="I157" s="842"/>
      <c r="J157" s="754"/>
      <c r="K157" s="754"/>
      <c r="L157" s="754"/>
      <c r="M157" s="843"/>
      <c r="N157" s="753"/>
      <c r="O157" s="1340"/>
      <c r="P157" s="1341"/>
      <c r="Q157" s="754"/>
      <c r="R157" s="1344"/>
      <c r="S157" s="1345"/>
      <c r="T157" s="936"/>
      <c r="U157" s="936"/>
      <c r="V157" s="937"/>
      <c r="W157" s="113"/>
      <c r="X157" s="113">
        <v>26</v>
      </c>
      <c r="Y157" s="113"/>
    </row>
    <row r="158" spans="1:25" s="114" customFormat="1" ht="19.5" customHeight="1">
      <c r="A158" s="1281" t="s">
        <v>275</v>
      </c>
      <c r="B158" s="1282"/>
      <c r="C158" s="1282"/>
      <c r="D158" s="1282"/>
      <c r="E158" s="1282"/>
      <c r="F158" s="1282"/>
      <c r="G158" s="1282"/>
      <c r="H158" s="1282"/>
      <c r="I158" s="1282"/>
      <c r="J158" s="1282"/>
      <c r="K158" s="1282"/>
      <c r="L158" s="1282"/>
      <c r="M158" s="1282"/>
      <c r="N158" s="1282"/>
      <c r="O158" s="1282"/>
      <c r="P158" s="1282"/>
      <c r="Q158" s="1282"/>
      <c r="R158" s="1282"/>
      <c r="S158" s="1282"/>
      <c r="T158" s="1282"/>
      <c r="U158" s="1282"/>
      <c r="V158" s="1283"/>
      <c r="W158" s="113"/>
      <c r="X158" s="113"/>
      <c r="Y158" s="113"/>
    </row>
    <row r="159" spans="1:25" s="114" customFormat="1" ht="19.5" customHeight="1">
      <c r="A159" s="928" t="s">
        <v>276</v>
      </c>
      <c r="B159" s="678" t="s">
        <v>277</v>
      </c>
      <c r="C159" s="844"/>
      <c r="D159" s="845"/>
      <c r="E159" s="845"/>
      <c r="F159" s="844"/>
      <c r="G159" s="846">
        <v>4</v>
      </c>
      <c r="H159" s="846">
        <f>30*G159</f>
        <v>120</v>
      </c>
      <c r="I159" s="846"/>
      <c r="J159" s="847"/>
      <c r="K159" s="847"/>
      <c r="L159" s="847"/>
      <c r="M159" s="847"/>
      <c r="N159" s="848"/>
      <c r="O159" s="848"/>
      <c r="P159" s="848"/>
      <c r="Q159" s="847"/>
      <c r="R159" s="847"/>
      <c r="S159" s="847"/>
      <c r="T159" s="970"/>
      <c r="U159" s="970"/>
      <c r="V159" s="970"/>
      <c r="W159" s="113"/>
      <c r="X159" s="113"/>
      <c r="Y159" s="113"/>
    </row>
    <row r="160" spans="1:25" s="114" customFormat="1" ht="19.5" customHeight="1">
      <c r="A160" s="928" t="s">
        <v>181</v>
      </c>
      <c r="B160" s="678" t="s">
        <v>278</v>
      </c>
      <c r="C160" s="844"/>
      <c r="D160" s="845"/>
      <c r="E160" s="845"/>
      <c r="F160" s="844"/>
      <c r="G160" s="846">
        <v>8</v>
      </c>
      <c r="H160" s="846">
        <f>30*G160</f>
        <v>240</v>
      </c>
      <c r="I160" s="846"/>
      <c r="J160" s="847"/>
      <c r="K160" s="847"/>
      <c r="L160" s="847"/>
      <c r="M160" s="847"/>
      <c r="N160" s="848"/>
      <c r="O160" s="848"/>
      <c r="P160" s="848"/>
      <c r="Q160" s="847"/>
      <c r="R160" s="847"/>
      <c r="S160" s="847"/>
      <c r="T160" s="970"/>
      <c r="U160" s="970"/>
      <c r="V160" s="970"/>
      <c r="W160" s="113"/>
      <c r="X160" s="113"/>
      <c r="Y160" s="113"/>
    </row>
    <row r="161" spans="1:25" s="114" customFormat="1" ht="19.5" customHeight="1">
      <c r="A161" s="1369" t="s">
        <v>279</v>
      </c>
      <c r="B161" s="1369"/>
      <c r="C161" s="844"/>
      <c r="D161" s="845"/>
      <c r="E161" s="845"/>
      <c r="F161" s="844"/>
      <c r="G161" s="849">
        <f>SUM(G159:G160)</f>
        <v>12</v>
      </c>
      <c r="H161" s="849">
        <f>SUM(H159:H160)</f>
        <v>360</v>
      </c>
      <c r="I161" s="846"/>
      <c r="J161" s="847"/>
      <c r="K161" s="847"/>
      <c r="L161" s="847"/>
      <c r="M161" s="847"/>
      <c r="N161" s="848"/>
      <c r="O161" s="848"/>
      <c r="P161" s="848"/>
      <c r="Q161" s="847"/>
      <c r="R161" s="847"/>
      <c r="S161" s="847"/>
      <c r="T161" s="970"/>
      <c r="U161" s="970"/>
      <c r="V161" s="970"/>
      <c r="W161" s="113"/>
      <c r="X161" s="113"/>
      <c r="Y161" s="113"/>
    </row>
    <row r="162" spans="1:25" s="114" customFormat="1" ht="19.5" customHeight="1" hidden="1">
      <c r="A162" s="971"/>
      <c r="B162" s="850"/>
      <c r="C162" s="851"/>
      <c r="D162" s="852"/>
      <c r="E162" s="852"/>
      <c r="F162" s="851"/>
      <c r="G162" s="853"/>
      <c r="H162" s="853"/>
      <c r="I162" s="853"/>
      <c r="J162" s="854"/>
      <c r="K162" s="854"/>
      <c r="L162" s="854"/>
      <c r="M162" s="854"/>
      <c r="N162" s="855"/>
      <c r="O162" s="855"/>
      <c r="P162" s="855"/>
      <c r="Q162" s="854"/>
      <c r="R162" s="854"/>
      <c r="S162" s="854"/>
      <c r="T162" s="972"/>
      <c r="U162" s="972"/>
      <c r="V162" s="972"/>
      <c r="W162" s="113"/>
      <c r="X162" s="113"/>
      <c r="Y162" s="113"/>
    </row>
    <row r="163" spans="1:25" s="114" customFormat="1" ht="19.5" customHeight="1" hidden="1">
      <c r="A163" s="971"/>
      <c r="B163" s="850"/>
      <c r="C163" s="851"/>
      <c r="D163" s="852"/>
      <c r="E163" s="852"/>
      <c r="F163" s="851"/>
      <c r="G163" s="853"/>
      <c r="H163" s="853"/>
      <c r="I163" s="853"/>
      <c r="J163" s="854"/>
      <c r="K163" s="854"/>
      <c r="L163" s="854"/>
      <c r="M163" s="854"/>
      <c r="N163" s="855"/>
      <c r="O163" s="855"/>
      <c r="P163" s="855"/>
      <c r="Q163" s="854"/>
      <c r="R163" s="854"/>
      <c r="S163" s="854"/>
      <c r="T163" s="972"/>
      <c r="U163" s="972"/>
      <c r="V163" s="972"/>
      <c r="W163" s="113"/>
      <c r="X163" s="113"/>
      <c r="Y163" s="113"/>
    </row>
    <row r="164" spans="1:25" s="114" customFormat="1" ht="19.5" customHeight="1" hidden="1">
      <c r="A164" s="856"/>
      <c r="B164" s="856"/>
      <c r="C164" s="851"/>
      <c r="D164" s="852"/>
      <c r="E164" s="852"/>
      <c r="F164" s="851"/>
      <c r="G164" s="853"/>
      <c r="H164" s="853"/>
      <c r="I164" s="853"/>
      <c r="J164" s="854"/>
      <c r="K164" s="854"/>
      <c r="L164" s="854"/>
      <c r="M164" s="854"/>
      <c r="N164" s="855"/>
      <c r="O164" s="855"/>
      <c r="P164" s="855"/>
      <c r="Q164" s="854"/>
      <c r="R164" s="854"/>
      <c r="S164" s="854"/>
      <c r="T164" s="972"/>
      <c r="U164" s="972"/>
      <c r="V164" s="972"/>
      <c r="W164" s="113"/>
      <c r="X164" s="113"/>
      <c r="Y164" s="113"/>
    </row>
    <row r="165" spans="1:24" s="66" customFormat="1" ht="16.5" customHeight="1">
      <c r="A165" s="1281" t="s">
        <v>274</v>
      </c>
      <c r="B165" s="1282"/>
      <c r="C165" s="1282"/>
      <c r="D165" s="1282"/>
      <c r="E165" s="1282"/>
      <c r="F165" s="1282"/>
      <c r="G165" s="1282"/>
      <c r="H165" s="1282"/>
      <c r="I165" s="1282"/>
      <c r="J165" s="1282"/>
      <c r="K165" s="1282"/>
      <c r="L165" s="1282"/>
      <c r="M165" s="1282"/>
      <c r="N165" s="1282"/>
      <c r="O165" s="1282"/>
      <c r="P165" s="1282"/>
      <c r="Q165" s="1282"/>
      <c r="R165" s="1282"/>
      <c r="S165" s="1282"/>
      <c r="T165" s="1282"/>
      <c r="U165" s="1282"/>
      <c r="V165" s="1283"/>
      <c r="X165" s="66">
        <v>58.5</v>
      </c>
    </row>
    <row r="166" spans="1:24" s="31" customFormat="1" ht="18.75">
      <c r="A166" s="920" t="s">
        <v>180</v>
      </c>
      <c r="B166" s="857" t="s">
        <v>63</v>
      </c>
      <c r="C166" s="858"/>
      <c r="D166" s="858"/>
      <c r="E166" s="858"/>
      <c r="F166" s="859" t="s">
        <v>255</v>
      </c>
      <c r="G166" s="859">
        <v>16.5</v>
      </c>
      <c r="H166" s="636">
        <f>G166*30</f>
        <v>495</v>
      </c>
      <c r="I166" s="1197" t="s">
        <v>298</v>
      </c>
      <c r="J166" s="1198"/>
      <c r="K166" s="1198"/>
      <c r="L166" s="1198"/>
      <c r="M166" s="1198"/>
      <c r="N166" s="1198"/>
      <c r="O166" s="1198"/>
      <c r="P166" s="1198"/>
      <c r="Q166" s="1198"/>
      <c r="R166" s="1198"/>
      <c r="S166" s="1198"/>
      <c r="T166" s="1198"/>
      <c r="U166" s="1198"/>
      <c r="V166" s="1199"/>
      <c r="X166" s="31">
        <v>56</v>
      </c>
    </row>
    <row r="167" spans="1:24" s="66" customFormat="1" ht="19.5" thickBot="1">
      <c r="A167" s="920" t="s">
        <v>181</v>
      </c>
      <c r="B167" s="860" t="s">
        <v>84</v>
      </c>
      <c r="C167" s="861"/>
      <c r="D167" s="861"/>
      <c r="E167" s="861"/>
      <c r="F167" s="861" t="s">
        <v>255</v>
      </c>
      <c r="G167" s="861">
        <v>3</v>
      </c>
      <c r="H167" s="636">
        <f>G167*30</f>
        <v>90</v>
      </c>
      <c r="I167" s="1284" t="s">
        <v>295</v>
      </c>
      <c r="J167" s="1285"/>
      <c r="K167" s="1285"/>
      <c r="L167" s="1285"/>
      <c r="M167" s="1285"/>
      <c r="N167" s="1285"/>
      <c r="O167" s="1285"/>
      <c r="P167" s="1285"/>
      <c r="Q167" s="1285"/>
      <c r="R167" s="1285"/>
      <c r="S167" s="1285"/>
      <c r="T167" s="1285"/>
      <c r="U167" s="1285"/>
      <c r="V167" s="1286"/>
      <c r="X167" s="66">
        <v>12</v>
      </c>
    </row>
    <row r="168" spans="1:24" s="66" customFormat="1" ht="19.5" customHeight="1" thickBot="1">
      <c r="A168" s="1195" t="s">
        <v>280</v>
      </c>
      <c r="B168" s="1196"/>
      <c r="C168" s="701"/>
      <c r="D168" s="701"/>
      <c r="E168" s="701"/>
      <c r="F168" s="862"/>
      <c r="G168" s="775">
        <f>G166+G167</f>
        <v>19.5</v>
      </c>
      <c r="H168" s="775">
        <f>H166+H167</f>
        <v>585</v>
      </c>
      <c r="I168" s="863"/>
      <c r="J168" s="863"/>
      <c r="K168" s="863"/>
      <c r="L168" s="863"/>
      <c r="M168" s="863"/>
      <c r="N168" s="864"/>
      <c r="O168" s="1354"/>
      <c r="P168" s="1355"/>
      <c r="Q168" s="697"/>
      <c r="R168" s="1360"/>
      <c r="S168" s="1361"/>
      <c r="T168" s="966"/>
      <c r="U168" s="966"/>
      <c r="V168" s="973"/>
      <c r="X168" s="66">
        <v>56</v>
      </c>
    </row>
    <row r="169" spans="1:25" s="114" customFormat="1" ht="19.5" customHeight="1" thickBot="1">
      <c r="A169" s="1169" t="s">
        <v>83</v>
      </c>
      <c r="B169" s="1170"/>
      <c r="C169" s="1170"/>
      <c r="D169" s="1170"/>
      <c r="E169" s="1170"/>
      <c r="F169" s="1170"/>
      <c r="G169" s="1170"/>
      <c r="H169" s="1170"/>
      <c r="I169" s="1170"/>
      <c r="J169" s="1170"/>
      <c r="K169" s="1170"/>
      <c r="L169" s="1170"/>
      <c r="M169" s="1170"/>
      <c r="N169" s="1170"/>
      <c r="O169" s="1170"/>
      <c r="P169" s="1170"/>
      <c r="Q169" s="1170"/>
      <c r="R169" s="1170"/>
      <c r="S169" s="1170"/>
      <c r="T169" s="1170"/>
      <c r="U169" s="1170"/>
      <c r="V169" s="1170"/>
      <c r="X169" s="114">
        <v>12</v>
      </c>
      <c r="Y169" s="113">
        <f>Z169:Z174</f>
        <v>0</v>
      </c>
    </row>
    <row r="170" spans="1:25" s="66" customFormat="1" ht="19.5" customHeight="1" thickBot="1">
      <c r="A170" s="1175" t="s">
        <v>75</v>
      </c>
      <c r="B170" s="1176"/>
      <c r="C170" s="675"/>
      <c r="D170" s="675"/>
      <c r="E170" s="675"/>
      <c r="F170" s="865"/>
      <c r="G170" s="866">
        <f>G101+G157+G168</f>
        <v>154</v>
      </c>
      <c r="H170" s="867"/>
      <c r="I170" s="867"/>
      <c r="J170" s="867"/>
      <c r="K170" s="867"/>
      <c r="L170" s="867"/>
      <c r="M170" s="867"/>
      <c r="N170" s="868"/>
      <c r="O170" s="1354"/>
      <c r="P170" s="1355"/>
      <c r="Q170" s="669"/>
      <c r="R170" s="1360"/>
      <c r="S170" s="1361"/>
      <c r="T170" s="974"/>
      <c r="U170" s="974"/>
      <c r="V170" s="975"/>
      <c r="X170" s="66">
        <v>19.5</v>
      </c>
      <c r="Y170" s="113"/>
    </row>
    <row r="171" spans="1:25" s="66" customFormat="1" ht="19.5" customHeight="1" thickBot="1">
      <c r="A171" s="1163" t="s">
        <v>76</v>
      </c>
      <c r="B171" s="1164"/>
      <c r="C171" s="701"/>
      <c r="D171" s="701"/>
      <c r="E171" s="701"/>
      <c r="F171" s="862"/>
      <c r="G171" s="775">
        <f>G156+G100+G161</f>
        <v>86</v>
      </c>
      <c r="H171" s="863"/>
      <c r="I171" s="863"/>
      <c r="J171" s="863"/>
      <c r="K171" s="863"/>
      <c r="L171" s="863"/>
      <c r="M171" s="863"/>
      <c r="N171" s="864"/>
      <c r="O171" s="1354"/>
      <c r="P171" s="1355"/>
      <c r="Q171" s="697"/>
      <c r="R171" s="1360"/>
      <c r="S171" s="1361"/>
      <c r="T171" s="966"/>
      <c r="U171" s="966"/>
      <c r="V171" s="973"/>
      <c r="Y171" s="113"/>
    </row>
    <row r="172" spans="1:24" s="66" customFormat="1" ht="19.5" customHeight="1" thickBot="1">
      <c r="A172" s="1183" t="s">
        <v>26</v>
      </c>
      <c r="B172" s="1184"/>
      <c r="C172" s="869"/>
      <c r="D172" s="869"/>
      <c r="E172" s="869"/>
      <c r="F172" s="870"/>
      <c r="G172" s="831">
        <f>G170+G171</f>
        <v>240</v>
      </c>
      <c r="H172" s="871"/>
      <c r="I172" s="871"/>
      <c r="J172" s="871"/>
      <c r="K172" s="871"/>
      <c r="L172" s="871"/>
      <c r="M172" s="871"/>
      <c r="N172" s="872" t="s">
        <v>250</v>
      </c>
      <c r="O172" s="1360" t="s">
        <v>229</v>
      </c>
      <c r="P172" s="1361"/>
      <c r="Q172" s="873" t="s">
        <v>42</v>
      </c>
      <c r="R172" s="1360" t="s">
        <v>50</v>
      </c>
      <c r="S172" s="1361"/>
      <c r="T172" s="976" t="s">
        <v>40</v>
      </c>
      <c r="U172" s="976" t="s">
        <v>246</v>
      </c>
      <c r="V172" s="977" t="s">
        <v>247</v>
      </c>
      <c r="X172" s="226"/>
    </row>
    <row r="173" spans="1:30" s="66" customFormat="1" ht="19.5" customHeight="1">
      <c r="A173" s="978"/>
      <c r="B173" s="1180" t="s">
        <v>22</v>
      </c>
      <c r="C173" s="1181"/>
      <c r="D173" s="1181"/>
      <c r="E173" s="1181"/>
      <c r="F173" s="1181"/>
      <c r="G173" s="1181"/>
      <c r="H173" s="1181"/>
      <c r="I173" s="1181"/>
      <c r="J173" s="1181"/>
      <c r="K173" s="1181"/>
      <c r="L173" s="1181"/>
      <c r="M173" s="1182"/>
      <c r="N173" s="906" t="s">
        <v>285</v>
      </c>
      <c r="O173" s="1370" t="s">
        <v>286</v>
      </c>
      <c r="P173" s="1371"/>
      <c r="Q173" s="906" t="s">
        <v>287</v>
      </c>
      <c r="R173" s="1370" t="s">
        <v>288</v>
      </c>
      <c r="S173" s="1371"/>
      <c r="T173" s="906" t="s">
        <v>301</v>
      </c>
      <c r="U173" s="906" t="s">
        <v>289</v>
      </c>
      <c r="V173" s="979" t="s">
        <v>66</v>
      </c>
      <c r="X173" s="613"/>
      <c r="Y173" s="613">
        <v>1</v>
      </c>
      <c r="Z173" s="613">
        <v>2</v>
      </c>
      <c r="AA173" s="613">
        <v>3</v>
      </c>
      <c r="AB173" s="613">
        <v>4</v>
      </c>
      <c r="AC173" s="613">
        <v>5</v>
      </c>
      <c r="AD173" s="613">
        <v>6</v>
      </c>
    </row>
    <row r="174" spans="1:32" s="66" customFormat="1" ht="19.5" customHeight="1">
      <c r="A174" s="915"/>
      <c r="B174" s="1185" t="s">
        <v>23</v>
      </c>
      <c r="C174" s="1186"/>
      <c r="D174" s="1186"/>
      <c r="E174" s="1186"/>
      <c r="F174" s="1186"/>
      <c r="G174" s="1186"/>
      <c r="H174" s="1186"/>
      <c r="I174" s="1186"/>
      <c r="J174" s="1186"/>
      <c r="K174" s="1186"/>
      <c r="L174" s="1186"/>
      <c r="M174" s="1187"/>
      <c r="N174" s="1014">
        <v>3</v>
      </c>
      <c r="O174" s="1314">
        <v>4</v>
      </c>
      <c r="P174" s="1315"/>
      <c r="Q174" s="721">
        <v>3</v>
      </c>
      <c r="R174" s="1314">
        <v>3</v>
      </c>
      <c r="S174" s="1315"/>
      <c r="T174" s="721">
        <v>4</v>
      </c>
      <c r="U174" s="721">
        <v>3</v>
      </c>
      <c r="V174" s="914"/>
      <c r="X174" s="613" t="s">
        <v>291</v>
      </c>
      <c r="Y174" s="613">
        <f aca="true" t="shared" si="20" ref="Y174:AD175">Y12+Y26+Y62+Y111+Y122</f>
        <v>3</v>
      </c>
      <c r="Z174" s="613">
        <f t="shared" si="20"/>
        <v>4</v>
      </c>
      <c r="AA174" s="613">
        <f t="shared" si="20"/>
        <v>3</v>
      </c>
      <c r="AB174" s="613">
        <f t="shared" si="20"/>
        <v>3</v>
      </c>
      <c r="AC174" s="613">
        <f t="shared" si="20"/>
        <v>4</v>
      </c>
      <c r="AD174" s="613">
        <f t="shared" si="20"/>
        <v>0</v>
      </c>
      <c r="AE174" s="31" t="s">
        <v>252</v>
      </c>
      <c r="AF174" s="66">
        <f>AG11+AF25+AF59+AF110+AF121</f>
        <v>49</v>
      </c>
    </row>
    <row r="175" spans="1:32" s="66" customFormat="1" ht="19.5" customHeight="1">
      <c r="A175" s="915"/>
      <c r="B175" s="1185" t="s">
        <v>24</v>
      </c>
      <c r="C175" s="1186"/>
      <c r="D175" s="1186"/>
      <c r="E175" s="1186"/>
      <c r="F175" s="1186"/>
      <c r="G175" s="1186"/>
      <c r="H175" s="1186"/>
      <c r="I175" s="1186"/>
      <c r="J175" s="1186"/>
      <c r="K175" s="1186"/>
      <c r="L175" s="1186"/>
      <c r="M175" s="1187"/>
      <c r="N175" s="1014">
        <v>4</v>
      </c>
      <c r="O175" s="1314">
        <v>3</v>
      </c>
      <c r="P175" s="1315"/>
      <c r="Q175" s="721">
        <v>3</v>
      </c>
      <c r="R175" s="1314">
        <v>2</v>
      </c>
      <c r="S175" s="1315"/>
      <c r="T175" s="721">
        <v>3</v>
      </c>
      <c r="U175" s="721">
        <v>3</v>
      </c>
      <c r="V175" s="914" t="s">
        <v>61</v>
      </c>
      <c r="X175" s="613" t="s">
        <v>189</v>
      </c>
      <c r="Y175" s="613">
        <f t="shared" si="20"/>
        <v>4</v>
      </c>
      <c r="Z175" s="613">
        <f t="shared" si="20"/>
        <v>3</v>
      </c>
      <c r="AA175" s="613">
        <f t="shared" si="20"/>
        <v>3</v>
      </c>
      <c r="AB175" s="613">
        <f t="shared" si="20"/>
        <v>2</v>
      </c>
      <c r="AC175" s="613">
        <f t="shared" si="20"/>
        <v>3</v>
      </c>
      <c r="AD175" s="613">
        <f t="shared" si="20"/>
        <v>0</v>
      </c>
      <c r="AE175" s="31" t="s">
        <v>253</v>
      </c>
      <c r="AF175" s="66">
        <f>AG12+AF26+AF60+AF111+AF122</f>
        <v>41</v>
      </c>
    </row>
    <row r="176" spans="1:32" s="66" customFormat="1" ht="19.5" customHeight="1">
      <c r="A176" s="915"/>
      <c r="B176" s="1185" t="s">
        <v>25</v>
      </c>
      <c r="C176" s="1186"/>
      <c r="D176" s="1186"/>
      <c r="E176" s="1186"/>
      <c r="F176" s="1186"/>
      <c r="G176" s="1186"/>
      <c r="H176" s="1186"/>
      <c r="I176" s="1186"/>
      <c r="J176" s="1186"/>
      <c r="K176" s="1186"/>
      <c r="L176" s="1186"/>
      <c r="M176" s="1187"/>
      <c r="N176" s="1014"/>
      <c r="O176" s="1372"/>
      <c r="P176" s="1373"/>
      <c r="Q176" s="679" t="s">
        <v>52</v>
      </c>
      <c r="R176" s="1312" t="s">
        <v>61</v>
      </c>
      <c r="S176" s="1313"/>
      <c r="T176" s="679" t="s">
        <v>61</v>
      </c>
      <c r="U176" s="679" t="s">
        <v>52</v>
      </c>
      <c r="V176" s="914"/>
      <c r="X176" s="613" t="s">
        <v>292</v>
      </c>
      <c r="Y176" s="613">
        <f aca="true" t="shared" si="21" ref="Y176:AD176">Y124</f>
        <v>0</v>
      </c>
      <c r="Z176" s="613">
        <f t="shared" si="21"/>
        <v>0</v>
      </c>
      <c r="AA176" s="613">
        <f t="shared" si="21"/>
        <v>0</v>
      </c>
      <c r="AB176" s="613">
        <f t="shared" si="21"/>
        <v>0</v>
      </c>
      <c r="AC176" s="613">
        <f t="shared" si="21"/>
        <v>0</v>
      </c>
      <c r="AD176" s="613">
        <f t="shared" si="21"/>
        <v>2</v>
      </c>
      <c r="AE176" s="31" t="s">
        <v>20</v>
      </c>
      <c r="AF176" s="66">
        <f>AG13+AF27+AF61+AF112+AF123+G168</f>
        <v>64</v>
      </c>
    </row>
    <row r="177" spans="1:32" s="84" customFormat="1" ht="19.5" customHeight="1" thickBot="1">
      <c r="A177" s="980"/>
      <c r="B177" s="1188" t="s">
        <v>38</v>
      </c>
      <c r="C177" s="1189"/>
      <c r="D177" s="1189"/>
      <c r="E177" s="1189"/>
      <c r="F177" s="1189"/>
      <c r="G177" s="1189"/>
      <c r="H177" s="1189"/>
      <c r="I177" s="1189"/>
      <c r="J177" s="1189"/>
      <c r="K177" s="1189"/>
      <c r="L177" s="1189"/>
      <c r="M177" s="1190"/>
      <c r="N177" s="1177" t="s">
        <v>290</v>
      </c>
      <c r="O177" s="1178"/>
      <c r="P177" s="1179"/>
      <c r="Q177" s="1177" t="s">
        <v>290</v>
      </c>
      <c r="R177" s="1178"/>
      <c r="S177" s="1179"/>
      <c r="T177" s="1177" t="s">
        <v>108</v>
      </c>
      <c r="U177" s="1179"/>
      <c r="V177" s="981"/>
      <c r="X177" s="613" t="s">
        <v>293</v>
      </c>
      <c r="Y177" s="613">
        <f aca="true" t="shared" si="22" ref="Y177:AD177">Y15+Y29+Y65+Y126</f>
        <v>0</v>
      </c>
      <c r="Z177" s="613">
        <f t="shared" si="22"/>
        <v>0</v>
      </c>
      <c r="AA177" s="613">
        <f t="shared" si="22"/>
        <v>2</v>
      </c>
      <c r="AB177" s="613">
        <f t="shared" si="22"/>
        <v>1</v>
      </c>
      <c r="AC177" s="613">
        <f t="shared" si="22"/>
        <v>1</v>
      </c>
      <c r="AD177" s="613">
        <f t="shared" si="22"/>
        <v>0</v>
      </c>
      <c r="AF177" s="84">
        <f>SUM(AF174:AF176)</f>
        <v>154</v>
      </c>
    </row>
    <row r="178" spans="2:30" ht="18.75">
      <c r="B178" s="874"/>
      <c r="C178" s="875"/>
      <c r="D178" s="875"/>
      <c r="E178" s="875"/>
      <c r="F178" s="874"/>
      <c r="G178" s="874"/>
      <c r="H178" s="874"/>
      <c r="I178" s="874"/>
      <c r="J178" s="876"/>
      <c r="K178" s="876"/>
      <c r="L178" s="876"/>
      <c r="M178" s="876"/>
      <c r="N178" s="1269">
        <f>AF174</f>
        <v>49</v>
      </c>
      <c r="O178" s="1270"/>
      <c r="P178" s="1271"/>
      <c r="Q178" s="1272">
        <f>AF175</f>
        <v>41</v>
      </c>
      <c r="R178" s="1273"/>
      <c r="S178" s="1273"/>
      <c r="T178" s="1269">
        <f>AF176</f>
        <v>64</v>
      </c>
      <c r="U178" s="1274"/>
      <c r="V178" s="1275"/>
      <c r="X178" s="613"/>
      <c r="Y178" s="613"/>
      <c r="Z178" s="613"/>
      <c r="AA178" s="613"/>
      <c r="AB178" s="613"/>
      <c r="AC178" s="613"/>
      <c r="AD178" s="613"/>
    </row>
    <row r="179" spans="2:22" ht="15.75">
      <c r="B179" s="874"/>
      <c r="C179" s="875"/>
      <c r="D179" s="875"/>
      <c r="E179" s="875"/>
      <c r="F179" s="874"/>
      <c r="G179" s="874"/>
      <c r="H179" s="874"/>
      <c r="I179" s="874"/>
      <c r="J179" s="876"/>
      <c r="K179" s="876"/>
      <c r="L179" s="876"/>
      <c r="M179" s="876"/>
      <c r="N179" s="877"/>
      <c r="O179" s="877"/>
      <c r="P179" s="878"/>
      <c r="Q179" s="1276">
        <f>N178+Q178+T178</f>
        <v>154</v>
      </c>
      <c r="R179" s="1277"/>
      <c r="S179" s="1277"/>
      <c r="T179" s="983"/>
      <c r="U179" s="983"/>
      <c r="V179" s="983"/>
    </row>
    <row r="180" spans="1:22" ht="15.75">
      <c r="A180" s="880"/>
      <c r="B180" s="879" t="s">
        <v>213</v>
      </c>
      <c r="C180" s="879"/>
      <c r="D180" s="1158"/>
      <c r="E180" s="1158"/>
      <c r="F180" s="1159"/>
      <c r="G180" s="1159"/>
      <c r="H180" s="879"/>
      <c r="I180" s="1160" t="s">
        <v>214</v>
      </c>
      <c r="J180" s="1161"/>
      <c r="K180" s="1161"/>
      <c r="L180" s="880"/>
      <c r="M180" s="880"/>
      <c r="N180" s="880"/>
      <c r="O180" s="880"/>
      <c r="P180" s="880"/>
      <c r="Q180" s="881"/>
      <c r="R180" s="881"/>
      <c r="S180" s="880"/>
      <c r="T180" s="1015"/>
      <c r="U180" s="1015"/>
      <c r="V180" s="1015"/>
    </row>
    <row r="181" spans="1:22" ht="15.75">
      <c r="A181" s="880"/>
      <c r="B181" s="879"/>
      <c r="C181" s="879"/>
      <c r="D181" s="879"/>
      <c r="E181" s="879"/>
      <c r="F181" s="879"/>
      <c r="G181" s="879"/>
      <c r="H181" s="879"/>
      <c r="I181" s="879"/>
      <c r="J181" s="879"/>
      <c r="K181" s="879"/>
      <c r="L181" s="880"/>
      <c r="M181" s="880"/>
      <c r="N181" s="880"/>
      <c r="O181" s="880"/>
      <c r="P181" s="880"/>
      <c r="Q181" s="880"/>
      <c r="R181" s="880"/>
      <c r="S181" s="880"/>
      <c r="T181" s="1015"/>
      <c r="U181" s="1015"/>
      <c r="V181" s="1015"/>
    </row>
    <row r="182" spans="1:22" ht="15.75">
      <c r="A182" s="880"/>
      <c r="B182" s="879" t="s">
        <v>296</v>
      </c>
      <c r="C182" s="879"/>
      <c r="D182" s="1158"/>
      <c r="E182" s="1158"/>
      <c r="F182" s="1159"/>
      <c r="G182" s="1159"/>
      <c r="H182" s="879"/>
      <c r="I182" s="1160" t="s">
        <v>297</v>
      </c>
      <c r="J182" s="1162"/>
      <c r="K182" s="1162"/>
      <c r="L182" s="880"/>
      <c r="M182" s="880"/>
      <c r="N182" s="880"/>
      <c r="O182" s="880"/>
      <c r="P182" s="880"/>
      <c r="Q182" s="880"/>
      <c r="R182" s="880"/>
      <c r="S182" s="880"/>
      <c r="T182" s="1015"/>
      <c r="U182" s="1015"/>
      <c r="V182" s="1015"/>
    </row>
    <row r="183" spans="17:22" ht="15.75" hidden="1">
      <c r="Q183" s="883"/>
      <c r="R183" s="883"/>
      <c r="S183" s="883"/>
      <c r="T183" s="883"/>
      <c r="U183" s="883"/>
      <c r="V183" s="883"/>
    </row>
    <row r="184" spans="17:22" ht="15.75" hidden="1">
      <c r="Q184" s="883"/>
      <c r="R184" s="883"/>
      <c r="S184" s="883"/>
      <c r="T184" s="883"/>
      <c r="U184" s="883"/>
      <c r="V184" s="883"/>
    </row>
    <row r="185" spans="17:22" ht="15.75" hidden="1">
      <c r="Q185" s="883"/>
      <c r="R185" s="883"/>
      <c r="S185" s="883"/>
      <c r="T185" s="883"/>
      <c r="U185" s="883"/>
      <c r="V185" s="883"/>
    </row>
    <row r="186" ht="15.75" hidden="1"/>
    <row r="187" ht="15.75" hidden="1"/>
    <row r="188" ht="15.75" hidden="1">
      <c r="P188" s="886">
        <v>26</v>
      </c>
    </row>
    <row r="189" ht="15.75" hidden="1">
      <c r="P189" s="886">
        <v>58.5</v>
      </c>
    </row>
    <row r="190" ht="15.75" hidden="1">
      <c r="P190" s="886">
        <v>56</v>
      </c>
    </row>
    <row r="191" ht="15.75" hidden="1"/>
    <row r="192" ht="15.75" hidden="1"/>
    <row r="193" ht="15.75" hidden="1"/>
    <row r="194" ht="15.75" hidden="1">
      <c r="O194" s="885">
        <v>56</v>
      </c>
    </row>
    <row r="195" ht="15.75" hidden="1">
      <c r="O195" s="885">
        <v>12</v>
      </c>
    </row>
    <row r="196" ht="15.75" hidden="1"/>
    <row r="197" ht="15.75" hidden="1">
      <c r="O197" s="885">
        <v>19.5</v>
      </c>
    </row>
    <row r="198" spans="10:15" ht="15.75" hidden="1">
      <c r="J198" s="887">
        <v>68</v>
      </c>
      <c r="O198" s="885">
        <v>12</v>
      </c>
    </row>
    <row r="199" ht="15.75" hidden="1">
      <c r="J199" s="887">
        <v>141</v>
      </c>
    </row>
    <row r="200" ht="15.75" hidden="1">
      <c r="J200" s="887"/>
    </row>
    <row r="201" ht="15.75" hidden="1">
      <c r="J201" s="887">
        <v>19.5</v>
      </c>
    </row>
    <row r="202" ht="15.75" hidden="1">
      <c r="J202" s="887">
        <v>12</v>
      </c>
    </row>
    <row r="203" ht="15.75" hidden="1"/>
    <row r="204" ht="15.75" hidden="1"/>
    <row r="205" ht="15.75" hidden="1"/>
    <row r="206" ht="15.75" hidden="1"/>
    <row r="207" ht="15.75" hidden="1"/>
    <row r="208" ht="15.75" hidden="1"/>
    <row r="209" spans="5:16" ht="15.75" hidden="1">
      <c r="E209" s="884" t="s">
        <v>281</v>
      </c>
      <c r="F209" s="888">
        <f>G23</f>
        <v>26</v>
      </c>
      <c r="G209" s="888">
        <f>G55</f>
        <v>58.5</v>
      </c>
      <c r="H209" s="889">
        <f>G98</f>
        <v>56</v>
      </c>
      <c r="I209" s="890">
        <f>SUM(F209:H209)</f>
        <v>140.5</v>
      </c>
      <c r="J209" s="889"/>
      <c r="K209" s="889"/>
      <c r="L209" s="889"/>
      <c r="M209" s="889"/>
      <c r="N209" s="889"/>
      <c r="O209" s="889"/>
      <c r="P209" s="891"/>
    </row>
    <row r="210" spans="5:16" ht="15.75" hidden="1">
      <c r="E210" s="884" t="s">
        <v>282</v>
      </c>
      <c r="F210" s="888">
        <v>23</v>
      </c>
      <c r="G210" s="888">
        <f>G54</f>
        <v>21.5</v>
      </c>
      <c r="H210" s="889">
        <f>G97</f>
        <v>16</v>
      </c>
      <c r="I210" s="890">
        <f>SUM(F210:H210)</f>
        <v>60.5</v>
      </c>
      <c r="J210" s="889"/>
      <c r="K210" s="889"/>
      <c r="L210" s="889"/>
      <c r="M210" s="889"/>
      <c r="N210" s="889"/>
      <c r="O210" s="889"/>
      <c r="P210" s="891"/>
    </row>
    <row r="211" spans="5:16" ht="15.75" hidden="1">
      <c r="E211" s="884" t="s">
        <v>283</v>
      </c>
      <c r="F211" s="888">
        <v>3</v>
      </c>
      <c r="G211" s="888">
        <f>G53</f>
        <v>37</v>
      </c>
      <c r="H211" s="889">
        <f>G96</f>
        <v>40</v>
      </c>
      <c r="I211" s="890">
        <f>SUM(F211:H211)</f>
        <v>80</v>
      </c>
      <c r="J211" s="889"/>
      <c r="K211" s="889"/>
      <c r="L211" s="889"/>
      <c r="M211" s="889"/>
      <c r="N211" s="889"/>
      <c r="O211" s="889"/>
      <c r="P211" s="891"/>
    </row>
    <row r="212" spans="6:16" ht="15.75" hidden="1">
      <c r="F212" s="888"/>
      <c r="G212" s="888"/>
      <c r="H212" s="889"/>
      <c r="I212" s="889"/>
      <c r="J212" s="889"/>
      <c r="K212" s="889"/>
      <c r="L212" s="889"/>
      <c r="M212" s="889"/>
      <c r="N212" s="889"/>
      <c r="O212" s="889"/>
      <c r="P212" s="891"/>
    </row>
    <row r="213" ht="15.75" hidden="1"/>
    <row r="214" ht="15.75" hidden="1"/>
    <row r="215" spans="5:13" ht="15.75" hidden="1">
      <c r="E215" s="884" t="s">
        <v>281</v>
      </c>
      <c r="F215" s="892">
        <f>G119</f>
        <v>12</v>
      </c>
      <c r="G215" s="892">
        <f>G154</f>
        <v>56</v>
      </c>
      <c r="H215" s="887">
        <f>SUM(F215:G215)</f>
        <v>68</v>
      </c>
      <c r="M215" s="882">
        <v>140.5</v>
      </c>
    </row>
    <row r="216" spans="5:13" ht="15.75" hidden="1">
      <c r="E216" s="884" t="s">
        <v>282</v>
      </c>
      <c r="F216" s="892">
        <f>G117</f>
        <v>3.5</v>
      </c>
      <c r="G216" s="892">
        <f>G152</f>
        <v>10</v>
      </c>
      <c r="H216" s="887">
        <f>SUM(F216:G216)</f>
        <v>13.5</v>
      </c>
      <c r="M216" s="882">
        <v>68</v>
      </c>
    </row>
    <row r="217" spans="5:13" ht="15.75" hidden="1">
      <c r="E217" s="884" t="s">
        <v>283</v>
      </c>
      <c r="F217" s="892">
        <f>G118</f>
        <v>8.5</v>
      </c>
      <c r="G217" s="892">
        <f>G153</f>
        <v>46</v>
      </c>
      <c r="H217" s="887">
        <f>SUM(F217:G217)</f>
        <v>54.5</v>
      </c>
      <c r="M217" s="882">
        <f>19.5+12</f>
        <v>31.5</v>
      </c>
    </row>
    <row r="218" ht="15.75" hidden="1">
      <c r="M218" s="882">
        <f>SUM(M215:M217)</f>
        <v>240</v>
      </c>
    </row>
    <row r="219" ht="15.75" hidden="1"/>
    <row r="220" ht="15.75" hidden="1"/>
    <row r="221" ht="15.75" hidden="1"/>
    <row r="222" spans="2:7" ht="15.75" hidden="1">
      <c r="B222" s="882" t="s">
        <v>283</v>
      </c>
      <c r="C222" s="893">
        <f>I211</f>
        <v>80</v>
      </c>
      <c r="D222" s="893">
        <f>H217</f>
        <v>54.5</v>
      </c>
      <c r="E222" s="893">
        <f>SUM(C222:D222)</f>
        <v>134.5</v>
      </c>
      <c r="F222" s="893"/>
      <c r="G222" s="893">
        <v>19.5</v>
      </c>
    </row>
    <row r="223" spans="2:7" ht="15.75" hidden="1">
      <c r="B223" s="882" t="s">
        <v>284</v>
      </c>
      <c r="C223" s="893">
        <f>I210</f>
        <v>60.5</v>
      </c>
      <c r="D223" s="893">
        <f>H216</f>
        <v>13.5</v>
      </c>
      <c r="E223" s="893">
        <f>SUM(C223:D223)</f>
        <v>74</v>
      </c>
      <c r="F223" s="893"/>
      <c r="G223" s="893">
        <v>12</v>
      </c>
    </row>
    <row r="224" spans="3:7" ht="15.75" hidden="1">
      <c r="C224" s="893"/>
      <c r="D224" s="893"/>
      <c r="E224" s="893"/>
      <c r="F224" s="893"/>
      <c r="G224" s="893"/>
    </row>
    <row r="225" ht="15.75" hidden="1"/>
    <row r="226" ht="15.75" hidden="1"/>
    <row r="227" ht="15.75" hidden="1"/>
    <row r="228" ht="15.75" hidden="1">
      <c r="F228" s="883">
        <v>4</v>
      </c>
    </row>
    <row r="229" spans="6:7" ht="15.75" hidden="1">
      <c r="F229" s="883">
        <v>42</v>
      </c>
      <c r="G229" s="883">
        <v>6</v>
      </c>
    </row>
    <row r="230" spans="6:7" ht="15.75" hidden="1">
      <c r="F230" s="883">
        <v>4</v>
      </c>
      <c r="G230" s="883">
        <v>2</v>
      </c>
    </row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</sheetData>
  <sheetProtection/>
  <mergeCells count="381">
    <mergeCell ref="O175:P175"/>
    <mergeCell ref="O176:P176"/>
    <mergeCell ref="R172:S172"/>
    <mergeCell ref="R173:S173"/>
    <mergeCell ref="R174:S174"/>
    <mergeCell ref="R175:S175"/>
    <mergeCell ref="R176:S176"/>
    <mergeCell ref="A154:B154"/>
    <mergeCell ref="A158:V158"/>
    <mergeCell ref="A161:B161"/>
    <mergeCell ref="O172:P172"/>
    <mergeCell ref="O173:P173"/>
    <mergeCell ref="O174:P174"/>
    <mergeCell ref="O170:P170"/>
    <mergeCell ref="O171:P171"/>
    <mergeCell ref="R170:S170"/>
    <mergeCell ref="R171:S171"/>
    <mergeCell ref="A23:B23"/>
    <mergeCell ref="O20:P20"/>
    <mergeCell ref="R20:S20"/>
    <mergeCell ref="O23:P23"/>
    <mergeCell ref="R23:S23"/>
    <mergeCell ref="A119:B119"/>
    <mergeCell ref="R117:S117"/>
    <mergeCell ref="R118:S118"/>
    <mergeCell ref="R110:S110"/>
    <mergeCell ref="R111:S111"/>
    <mergeCell ref="R153:S153"/>
    <mergeCell ref="R155:S155"/>
    <mergeCell ref="R156:S156"/>
    <mergeCell ref="R157:S157"/>
    <mergeCell ref="O168:P168"/>
    <mergeCell ref="R168:S168"/>
    <mergeCell ref="O156:P156"/>
    <mergeCell ref="O157:P157"/>
    <mergeCell ref="O153:P153"/>
    <mergeCell ref="O155:P155"/>
    <mergeCell ref="R147:S147"/>
    <mergeCell ref="R148:S148"/>
    <mergeCell ref="R149:S149"/>
    <mergeCell ref="R150:S150"/>
    <mergeCell ref="R151:S151"/>
    <mergeCell ref="R152:S152"/>
    <mergeCell ref="R141:S141"/>
    <mergeCell ref="R142:S142"/>
    <mergeCell ref="R143:S143"/>
    <mergeCell ref="R144:S144"/>
    <mergeCell ref="R145:S145"/>
    <mergeCell ref="R146:S146"/>
    <mergeCell ref="R135:S135"/>
    <mergeCell ref="R136:S136"/>
    <mergeCell ref="R137:S137"/>
    <mergeCell ref="R138:S138"/>
    <mergeCell ref="R139:S139"/>
    <mergeCell ref="R140:S140"/>
    <mergeCell ref="R129:S129"/>
    <mergeCell ref="R130:S130"/>
    <mergeCell ref="R131:S131"/>
    <mergeCell ref="R132:S132"/>
    <mergeCell ref="R133:S133"/>
    <mergeCell ref="R134:S134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O149:P149"/>
    <mergeCell ref="O150:P150"/>
    <mergeCell ref="O151:P151"/>
    <mergeCell ref="O152:P152"/>
    <mergeCell ref="O143:P143"/>
    <mergeCell ref="O144:P144"/>
    <mergeCell ref="O145:P145"/>
    <mergeCell ref="O146:P146"/>
    <mergeCell ref="O147:P147"/>
    <mergeCell ref="O148:P148"/>
    <mergeCell ref="O137:P137"/>
    <mergeCell ref="O138:P138"/>
    <mergeCell ref="O139:P139"/>
    <mergeCell ref="O140:P140"/>
    <mergeCell ref="O141:P141"/>
    <mergeCell ref="O142:P142"/>
    <mergeCell ref="O131:P131"/>
    <mergeCell ref="O132:P132"/>
    <mergeCell ref="O133:P133"/>
    <mergeCell ref="O134:P134"/>
    <mergeCell ref="O135:P135"/>
    <mergeCell ref="O136:P136"/>
    <mergeCell ref="O125:P125"/>
    <mergeCell ref="O126:P126"/>
    <mergeCell ref="O127:P127"/>
    <mergeCell ref="O128:P128"/>
    <mergeCell ref="O129:P129"/>
    <mergeCell ref="O130:P130"/>
    <mergeCell ref="O121:P121"/>
    <mergeCell ref="O122:P122"/>
    <mergeCell ref="O123:P123"/>
    <mergeCell ref="O124:P124"/>
    <mergeCell ref="O116:P116"/>
    <mergeCell ref="O117:P117"/>
    <mergeCell ref="O118:P118"/>
    <mergeCell ref="R114:S114"/>
    <mergeCell ref="R115:S115"/>
    <mergeCell ref="R116:S116"/>
    <mergeCell ref="O110:P110"/>
    <mergeCell ref="O111:P111"/>
    <mergeCell ref="O112:P112"/>
    <mergeCell ref="O113:P113"/>
    <mergeCell ref="O114:P114"/>
    <mergeCell ref="O115:P115"/>
    <mergeCell ref="R112:S112"/>
    <mergeCell ref="O107:P107"/>
    <mergeCell ref="O108:P108"/>
    <mergeCell ref="R104:S104"/>
    <mergeCell ref="R105:S105"/>
    <mergeCell ref="R106:S106"/>
    <mergeCell ref="R107:S107"/>
    <mergeCell ref="R108:S108"/>
    <mergeCell ref="R113:S113"/>
    <mergeCell ref="O100:P100"/>
    <mergeCell ref="O101:P101"/>
    <mergeCell ref="R97:S97"/>
    <mergeCell ref="R98:S98"/>
    <mergeCell ref="R99:S99"/>
    <mergeCell ref="R100:S100"/>
    <mergeCell ref="R101:S101"/>
    <mergeCell ref="O98:P98"/>
    <mergeCell ref="O97:P97"/>
    <mergeCell ref="O95:P95"/>
    <mergeCell ref="O96:P96"/>
    <mergeCell ref="O92:P92"/>
    <mergeCell ref="O99:P99"/>
    <mergeCell ref="R92:S92"/>
    <mergeCell ref="R93:S93"/>
    <mergeCell ref="R94:S94"/>
    <mergeCell ref="R95:S95"/>
    <mergeCell ref="R96:S96"/>
    <mergeCell ref="R88:S88"/>
    <mergeCell ref="R89:S89"/>
    <mergeCell ref="R90:S90"/>
    <mergeCell ref="R91:S91"/>
    <mergeCell ref="O93:P93"/>
    <mergeCell ref="O94:P94"/>
    <mergeCell ref="O89:P89"/>
    <mergeCell ref="O90:P90"/>
    <mergeCell ref="O91:P91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1:S61"/>
    <mergeCell ref="R62:S62"/>
    <mergeCell ref="R66:S66"/>
    <mergeCell ref="R67:S67"/>
    <mergeCell ref="R68:S68"/>
    <mergeCell ref="R69:S69"/>
    <mergeCell ref="R63:S63"/>
    <mergeCell ref="R64:S64"/>
    <mergeCell ref="R65:S65"/>
    <mergeCell ref="O86:P86"/>
    <mergeCell ref="O87:P87"/>
    <mergeCell ref="O88:P88"/>
    <mergeCell ref="O74:P74"/>
    <mergeCell ref="O75:P75"/>
    <mergeCell ref="O76:P76"/>
    <mergeCell ref="O77:P77"/>
    <mergeCell ref="O80:P80"/>
    <mergeCell ref="O81:P81"/>
    <mergeCell ref="O82:P82"/>
    <mergeCell ref="O83:P83"/>
    <mergeCell ref="O84:P84"/>
    <mergeCell ref="O85:P85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7:P57"/>
    <mergeCell ref="A56:V56"/>
    <mergeCell ref="O58:P58"/>
    <mergeCell ref="O59:P59"/>
    <mergeCell ref="O60:P60"/>
    <mergeCell ref="O61:P61"/>
    <mergeCell ref="R57:S57"/>
    <mergeCell ref="R58:S58"/>
    <mergeCell ref="R59:S59"/>
    <mergeCell ref="R60:S60"/>
    <mergeCell ref="O53:P53"/>
    <mergeCell ref="O54:P54"/>
    <mergeCell ref="O55:P55"/>
    <mergeCell ref="R55:S55"/>
    <mergeCell ref="R51:S51"/>
    <mergeCell ref="R52:S52"/>
    <mergeCell ref="R53:S53"/>
    <mergeCell ref="R54:S54"/>
    <mergeCell ref="O47:P47"/>
    <mergeCell ref="O48:P48"/>
    <mergeCell ref="O49:P49"/>
    <mergeCell ref="O50:P50"/>
    <mergeCell ref="O51:P51"/>
    <mergeCell ref="O52:P52"/>
    <mergeCell ref="R49:S49"/>
    <mergeCell ref="R50:S50"/>
    <mergeCell ref="O39:P39"/>
    <mergeCell ref="O40:P40"/>
    <mergeCell ref="O41:P41"/>
    <mergeCell ref="O42:P42"/>
    <mergeCell ref="O43:P43"/>
    <mergeCell ref="O44:P44"/>
    <mergeCell ref="O45:P45"/>
    <mergeCell ref="O46:P46"/>
    <mergeCell ref="R43:S43"/>
    <mergeCell ref="R44:S44"/>
    <mergeCell ref="R45:S45"/>
    <mergeCell ref="R46:S46"/>
    <mergeCell ref="R47:S47"/>
    <mergeCell ref="R48:S48"/>
    <mergeCell ref="R37:S37"/>
    <mergeCell ref="R38:S38"/>
    <mergeCell ref="R39:S39"/>
    <mergeCell ref="R40:S40"/>
    <mergeCell ref="R41:S41"/>
    <mergeCell ref="R42:S42"/>
    <mergeCell ref="R31:S31"/>
    <mergeCell ref="R32:S32"/>
    <mergeCell ref="R33:S33"/>
    <mergeCell ref="R34:S34"/>
    <mergeCell ref="R35:S35"/>
    <mergeCell ref="R36:S36"/>
    <mergeCell ref="R25:S25"/>
    <mergeCell ref="R26:S26"/>
    <mergeCell ref="R27:S27"/>
    <mergeCell ref="R28:S28"/>
    <mergeCell ref="R29:S29"/>
    <mergeCell ref="R30:S30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R17:S17"/>
    <mergeCell ref="R18:S18"/>
    <mergeCell ref="R19:S19"/>
    <mergeCell ref="R21:S21"/>
    <mergeCell ref="R22:S22"/>
    <mergeCell ref="R11:S11"/>
    <mergeCell ref="O17:P17"/>
    <mergeCell ref="O18:P18"/>
    <mergeCell ref="O19:P19"/>
    <mergeCell ref="O21:P21"/>
    <mergeCell ref="O22:P22"/>
    <mergeCell ref="R12:S12"/>
    <mergeCell ref="R13:S13"/>
    <mergeCell ref="R14:S14"/>
    <mergeCell ref="R15:S15"/>
    <mergeCell ref="R16:S16"/>
    <mergeCell ref="O11:P11"/>
    <mergeCell ref="O12:P12"/>
    <mergeCell ref="O13:P13"/>
    <mergeCell ref="O14:P14"/>
    <mergeCell ref="O15:P15"/>
    <mergeCell ref="O16:P16"/>
    <mergeCell ref="O5:P5"/>
    <mergeCell ref="R5:S5"/>
    <mergeCell ref="O7:P7"/>
    <mergeCell ref="O8:P8"/>
    <mergeCell ref="R7:S7"/>
    <mergeCell ref="R8:S8"/>
    <mergeCell ref="N6:V6"/>
    <mergeCell ref="N178:P178"/>
    <mergeCell ref="Q178:S178"/>
    <mergeCell ref="T178:V178"/>
    <mergeCell ref="Q179:S179"/>
    <mergeCell ref="A117:B117"/>
    <mergeCell ref="A108:B108"/>
    <mergeCell ref="A165:V165"/>
    <mergeCell ref="I167:V167"/>
    <mergeCell ref="A157:B157"/>
    <mergeCell ref="T177:U177"/>
    <mergeCell ref="Y103:AH103"/>
    <mergeCell ref="A103:V103"/>
    <mergeCell ref="A10:V10"/>
    <mergeCell ref="A22:B22"/>
    <mergeCell ref="A102:V102"/>
    <mergeCell ref="C4:C7"/>
    <mergeCell ref="A9:V9"/>
    <mergeCell ref="A2:A7"/>
    <mergeCell ref="C2:F3"/>
    <mergeCell ref="E4:F4"/>
    <mergeCell ref="J4:L4"/>
    <mergeCell ref="E5:E7"/>
    <mergeCell ref="F5:F7"/>
    <mergeCell ref="I4:I7"/>
    <mergeCell ref="J5:J7"/>
    <mergeCell ref="H3:H7"/>
    <mergeCell ref="K5:K7"/>
    <mergeCell ref="L5:L7"/>
    <mergeCell ref="I3:L3"/>
    <mergeCell ref="N4:P4"/>
    <mergeCell ref="A1:V1"/>
    <mergeCell ref="B2:B7"/>
    <mergeCell ref="D4:D7"/>
    <mergeCell ref="T4:V4"/>
    <mergeCell ref="G2:G7"/>
    <mergeCell ref="N2:V3"/>
    <mergeCell ref="M3:M7"/>
    <mergeCell ref="Q4:S4"/>
    <mergeCell ref="H2:M2"/>
    <mergeCell ref="A24:V24"/>
    <mergeCell ref="A53:B53"/>
    <mergeCell ref="A21:B21"/>
    <mergeCell ref="A54:B54"/>
    <mergeCell ref="A55:B55"/>
    <mergeCell ref="A153:B153"/>
    <mergeCell ref="A99:B99"/>
    <mergeCell ref="O25:P25"/>
    <mergeCell ref="A100:B100"/>
    <mergeCell ref="O26:P26"/>
    <mergeCell ref="A101:B101"/>
    <mergeCell ref="B176:M176"/>
    <mergeCell ref="B174:M174"/>
    <mergeCell ref="A155:B155"/>
    <mergeCell ref="A156:B156"/>
    <mergeCell ref="A168:B168"/>
    <mergeCell ref="I166:V166"/>
    <mergeCell ref="O104:P104"/>
    <mergeCell ref="O105:P105"/>
    <mergeCell ref="O106:P106"/>
    <mergeCell ref="A97:B97"/>
    <mergeCell ref="Q177:S177"/>
    <mergeCell ref="A171:B171"/>
    <mergeCell ref="B173:M173"/>
    <mergeCell ref="A118:B118"/>
    <mergeCell ref="A172:B172"/>
    <mergeCell ref="N177:P177"/>
    <mergeCell ref="A170:B170"/>
    <mergeCell ref="B175:M175"/>
    <mergeCell ref="B177:M177"/>
    <mergeCell ref="D180:G180"/>
    <mergeCell ref="I180:K180"/>
    <mergeCell ref="D182:G182"/>
    <mergeCell ref="I182:K182"/>
    <mergeCell ref="A96:B96"/>
    <mergeCell ref="A109:V109"/>
    <mergeCell ref="A120:V120"/>
    <mergeCell ref="A169:V169"/>
    <mergeCell ref="A152:B152"/>
    <mergeCell ref="A98:B98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377" t="s">
        <v>231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8"/>
      <c r="O1" s="1378"/>
      <c r="P1" s="1378"/>
      <c r="Q1" s="1378"/>
      <c r="R1" s="1378"/>
      <c r="S1" s="1378"/>
      <c r="T1" s="1378"/>
      <c r="U1" s="1378"/>
      <c r="V1" s="1378"/>
    </row>
    <row r="2" spans="1:22" s="13" customFormat="1" ht="15" customHeight="1">
      <c r="A2" s="1379" t="s">
        <v>120</v>
      </c>
      <c r="B2" s="1381" t="s">
        <v>21</v>
      </c>
      <c r="C2" s="1384" t="s">
        <v>257</v>
      </c>
      <c r="D2" s="1385"/>
      <c r="E2" s="1385"/>
      <c r="F2" s="1386"/>
      <c r="G2" s="1390" t="s">
        <v>36</v>
      </c>
      <c r="H2" s="1374" t="s">
        <v>121</v>
      </c>
      <c r="I2" s="1374"/>
      <c r="J2" s="1374"/>
      <c r="K2" s="1374"/>
      <c r="L2" s="1374"/>
      <c r="M2" s="1375"/>
      <c r="N2" s="1418" t="s">
        <v>131</v>
      </c>
      <c r="O2" s="1419"/>
      <c r="P2" s="1419"/>
      <c r="Q2" s="1419"/>
      <c r="R2" s="1419"/>
      <c r="S2" s="1419"/>
      <c r="T2" s="1419"/>
      <c r="U2" s="1419"/>
      <c r="V2" s="1420"/>
    </row>
    <row r="3" spans="1:22" s="13" customFormat="1" ht="15.75" customHeight="1">
      <c r="A3" s="1380"/>
      <c r="B3" s="1382"/>
      <c r="C3" s="1387"/>
      <c r="D3" s="1388"/>
      <c r="E3" s="1388"/>
      <c r="F3" s="1389"/>
      <c r="G3" s="1391"/>
      <c r="H3" s="1394" t="s">
        <v>18</v>
      </c>
      <c r="I3" s="1382" t="s">
        <v>122</v>
      </c>
      <c r="J3" s="1383"/>
      <c r="K3" s="1383"/>
      <c r="L3" s="1383"/>
      <c r="M3" s="1413" t="s">
        <v>19</v>
      </c>
      <c r="N3" s="1421"/>
      <c r="O3" s="1422"/>
      <c r="P3" s="1422"/>
      <c r="Q3" s="1422"/>
      <c r="R3" s="1422"/>
      <c r="S3" s="1422"/>
      <c r="T3" s="1422"/>
      <c r="U3" s="1422"/>
      <c r="V3" s="1423"/>
    </row>
    <row r="4" spans="1:22" s="13" customFormat="1" ht="15.75" customHeight="1">
      <c r="A4" s="1380"/>
      <c r="B4" s="1382"/>
      <c r="C4" s="1412" t="s">
        <v>123</v>
      </c>
      <c r="D4" s="1412" t="s">
        <v>124</v>
      </c>
      <c r="E4" s="1428" t="s">
        <v>125</v>
      </c>
      <c r="F4" s="1429"/>
      <c r="G4" s="1391"/>
      <c r="H4" s="1394"/>
      <c r="I4" s="1416" t="s">
        <v>17</v>
      </c>
      <c r="J4" s="1399" t="s">
        <v>126</v>
      </c>
      <c r="K4" s="1399"/>
      <c r="L4" s="1399"/>
      <c r="M4" s="1414"/>
      <c r="N4" s="1395" t="s">
        <v>252</v>
      </c>
      <c r="O4" s="1376"/>
      <c r="P4" s="1376"/>
      <c r="Q4" s="1376" t="s">
        <v>253</v>
      </c>
      <c r="R4" s="1376"/>
      <c r="S4" s="1376"/>
      <c r="T4" s="1376" t="s">
        <v>20</v>
      </c>
      <c r="U4" s="1376"/>
      <c r="V4" s="1396"/>
    </row>
    <row r="5" spans="1:22" s="13" customFormat="1" ht="15.75">
      <c r="A5" s="1380"/>
      <c r="B5" s="1382"/>
      <c r="C5" s="1394"/>
      <c r="D5" s="1394"/>
      <c r="E5" s="1434" t="s">
        <v>127</v>
      </c>
      <c r="F5" s="1436" t="s">
        <v>128</v>
      </c>
      <c r="G5" s="1392"/>
      <c r="H5" s="1394"/>
      <c r="I5" s="1417"/>
      <c r="J5" s="1412" t="s">
        <v>129</v>
      </c>
      <c r="K5" s="1412" t="s">
        <v>47</v>
      </c>
      <c r="L5" s="1412" t="s">
        <v>130</v>
      </c>
      <c r="M5" s="1415"/>
      <c r="N5" s="233">
        <v>1</v>
      </c>
      <c r="O5" s="1430">
        <v>2</v>
      </c>
      <c r="P5" s="1431"/>
      <c r="Q5" s="14">
        <v>3</v>
      </c>
      <c r="R5" s="1432">
        <v>4</v>
      </c>
      <c r="S5" s="1433"/>
      <c r="T5" s="14">
        <v>5</v>
      </c>
      <c r="U5" s="14" t="s">
        <v>254</v>
      </c>
      <c r="V5" s="234" t="s">
        <v>255</v>
      </c>
    </row>
    <row r="6" spans="1:22" s="13" customFormat="1" ht="15.75">
      <c r="A6" s="1380"/>
      <c r="B6" s="1382"/>
      <c r="C6" s="1394"/>
      <c r="D6" s="1394"/>
      <c r="E6" s="1435"/>
      <c r="F6" s="1436"/>
      <c r="G6" s="1392"/>
      <c r="H6" s="1394"/>
      <c r="I6" s="1417"/>
      <c r="J6" s="1412"/>
      <c r="K6" s="1412"/>
      <c r="L6" s="1412"/>
      <c r="M6" s="1415"/>
      <c r="N6" s="1395" t="s">
        <v>256</v>
      </c>
      <c r="O6" s="1376"/>
      <c r="P6" s="1376"/>
      <c r="Q6" s="1376"/>
      <c r="R6" s="1376"/>
      <c r="S6" s="1376"/>
      <c r="T6" s="1376"/>
      <c r="U6" s="1376"/>
      <c r="V6" s="1396"/>
    </row>
    <row r="7" spans="1:22" s="13" customFormat="1" ht="42" customHeight="1">
      <c r="A7" s="1380"/>
      <c r="B7" s="1383"/>
      <c r="C7" s="1394"/>
      <c r="D7" s="1394"/>
      <c r="E7" s="1435"/>
      <c r="F7" s="1437"/>
      <c r="G7" s="1393"/>
      <c r="H7" s="1394"/>
      <c r="I7" s="1417"/>
      <c r="J7" s="1412"/>
      <c r="K7" s="1412"/>
      <c r="L7" s="1412"/>
      <c r="M7" s="1413"/>
      <c r="N7" s="235"/>
      <c r="O7" s="1400"/>
      <c r="P7" s="1401"/>
      <c r="Q7" s="17"/>
      <c r="R7" s="1397"/>
      <c r="S7" s="1398"/>
      <c r="T7" s="17"/>
      <c r="U7" s="17"/>
      <c r="V7" s="236"/>
    </row>
    <row r="8" spans="1:22" s="13" customFormat="1" ht="16.5" thickBot="1">
      <c r="A8" s="230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9</v>
      </c>
      <c r="J8" s="231">
        <v>10</v>
      </c>
      <c r="K8" s="231">
        <v>11</v>
      </c>
      <c r="L8" s="231">
        <v>12</v>
      </c>
      <c r="M8" s="232">
        <v>13</v>
      </c>
      <c r="N8" s="237" t="s">
        <v>48</v>
      </c>
      <c r="O8" s="1408">
        <v>15</v>
      </c>
      <c r="P8" s="1409"/>
      <c r="Q8" s="238" t="s">
        <v>248</v>
      </c>
      <c r="R8" s="1410" t="s">
        <v>62</v>
      </c>
      <c r="S8" s="1411"/>
      <c r="T8" s="238" t="s">
        <v>105</v>
      </c>
      <c r="U8" s="238" t="s">
        <v>249</v>
      </c>
      <c r="V8" s="232">
        <v>20</v>
      </c>
    </row>
    <row r="9" spans="1:35" s="24" customFormat="1" ht="19.5" customHeight="1" thickBot="1">
      <c r="A9" s="1402" t="s">
        <v>77</v>
      </c>
      <c r="B9" s="1403"/>
      <c r="C9" s="1403"/>
      <c r="D9" s="1403"/>
      <c r="E9" s="1403"/>
      <c r="F9" s="1403"/>
      <c r="G9" s="1403"/>
      <c r="H9" s="1403"/>
      <c r="I9" s="1403"/>
      <c r="J9" s="1403"/>
      <c r="K9" s="1403"/>
      <c r="L9" s="1403"/>
      <c r="M9" s="1403"/>
      <c r="N9" s="1403"/>
      <c r="O9" s="1403"/>
      <c r="P9" s="1403"/>
      <c r="Q9" s="1403"/>
      <c r="R9" s="1403"/>
      <c r="S9" s="1403"/>
      <c r="T9" s="1403"/>
      <c r="U9" s="1403"/>
      <c r="V9" s="1404"/>
      <c r="W9" s="18"/>
      <c r="X9" s="18"/>
      <c r="Y9" s="18"/>
      <c r="Z9" s="18"/>
      <c r="AI9" s="25"/>
    </row>
    <row r="10" spans="1:35" s="24" customFormat="1" ht="19.5" customHeight="1" thickBot="1">
      <c r="A10" s="1405" t="s">
        <v>78</v>
      </c>
      <c r="B10" s="1406"/>
      <c r="C10" s="1406"/>
      <c r="D10" s="1406"/>
      <c r="E10" s="1406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7"/>
      <c r="W10" s="19"/>
      <c r="X10" s="19"/>
      <c r="Y10" s="19"/>
      <c r="Z10" s="19"/>
      <c r="AI10" s="25"/>
    </row>
    <row r="11" spans="1:22" s="31" customFormat="1" ht="18.75">
      <c r="A11" s="240" t="s">
        <v>132</v>
      </c>
      <c r="B11" s="442" t="s">
        <v>251</v>
      </c>
      <c r="C11" s="241"/>
      <c r="D11" s="241"/>
      <c r="E11" s="241"/>
      <c r="F11" s="242"/>
      <c r="G11" s="378">
        <f>G12+G13</f>
        <v>6.5</v>
      </c>
      <c r="H11" s="343">
        <f aca="true" t="shared" si="0" ref="H11:H18">G11*30</f>
        <v>195</v>
      </c>
      <c r="I11" s="244"/>
      <c r="J11" s="245"/>
      <c r="K11" s="245"/>
      <c r="L11" s="245"/>
      <c r="M11" s="246"/>
      <c r="N11" s="253"/>
      <c r="O11" s="1424"/>
      <c r="P11" s="1425"/>
      <c r="Q11" s="245"/>
      <c r="R11" s="1426"/>
      <c r="S11" s="1427"/>
      <c r="T11" s="245"/>
      <c r="U11" s="245"/>
      <c r="V11" s="255"/>
    </row>
    <row r="12" spans="1:22" s="31" customFormat="1" ht="18.75">
      <c r="A12" s="336"/>
      <c r="B12" s="196" t="s">
        <v>43</v>
      </c>
      <c r="C12" s="200"/>
      <c r="D12" s="200"/>
      <c r="E12" s="200"/>
      <c r="F12" s="337"/>
      <c r="G12" s="379">
        <v>5</v>
      </c>
      <c r="H12" s="5">
        <f t="shared" si="0"/>
        <v>150</v>
      </c>
      <c r="I12" s="338"/>
      <c r="J12" s="339"/>
      <c r="K12" s="339"/>
      <c r="L12" s="339"/>
      <c r="M12" s="340"/>
      <c r="N12" s="341"/>
      <c r="O12" s="1438"/>
      <c r="P12" s="1439"/>
      <c r="Q12" s="339"/>
      <c r="R12" s="1440"/>
      <c r="S12" s="1441"/>
      <c r="T12" s="339"/>
      <c r="U12" s="339"/>
      <c r="V12" s="342"/>
    </row>
    <row r="13" spans="1:22" s="31" customFormat="1" ht="18.75">
      <c r="A13" s="336"/>
      <c r="B13" s="196" t="s">
        <v>44</v>
      </c>
      <c r="C13" s="200"/>
      <c r="D13" s="200">
        <v>6</v>
      </c>
      <c r="E13" s="200"/>
      <c r="F13" s="337"/>
      <c r="G13" s="379">
        <v>1.5</v>
      </c>
      <c r="H13" s="5">
        <f t="shared" si="0"/>
        <v>45</v>
      </c>
      <c r="I13" s="338">
        <v>4</v>
      </c>
      <c r="J13" s="339"/>
      <c r="K13" s="339"/>
      <c r="L13" s="508">
        <v>4</v>
      </c>
      <c r="M13" s="340" t="s">
        <v>222</v>
      </c>
      <c r="N13" s="341"/>
      <c r="O13" s="1438"/>
      <c r="P13" s="1439"/>
      <c r="Q13" s="339"/>
      <c r="R13" s="1440"/>
      <c r="S13" s="1441"/>
      <c r="T13" s="339"/>
      <c r="U13" s="508">
        <v>4</v>
      </c>
      <c r="V13" s="342"/>
    </row>
    <row r="14" spans="1:22" s="31" customFormat="1" ht="18.75">
      <c r="A14" s="247" t="s">
        <v>133</v>
      </c>
      <c r="B14" s="196" t="s">
        <v>110</v>
      </c>
      <c r="C14" s="197"/>
      <c r="D14" s="197"/>
      <c r="E14" s="197"/>
      <c r="F14" s="29"/>
      <c r="G14" s="531">
        <v>4.5</v>
      </c>
      <c r="H14" s="5">
        <f t="shared" si="0"/>
        <v>135</v>
      </c>
      <c r="I14" s="26"/>
      <c r="J14" s="28"/>
      <c r="K14" s="28"/>
      <c r="L14" s="28"/>
      <c r="M14" s="248"/>
      <c r="N14" s="256"/>
      <c r="O14" s="1438"/>
      <c r="P14" s="1439"/>
      <c r="Q14" s="28"/>
      <c r="R14" s="1440"/>
      <c r="S14" s="1441"/>
      <c r="T14" s="28"/>
      <c r="U14" s="28"/>
      <c r="V14" s="257"/>
    </row>
    <row r="15" spans="1:22" s="31" customFormat="1" ht="18.75">
      <c r="A15" s="247" t="s">
        <v>134</v>
      </c>
      <c r="B15" s="196" t="s">
        <v>111</v>
      </c>
      <c r="C15" s="198"/>
      <c r="D15" s="198"/>
      <c r="E15" s="198"/>
      <c r="F15" s="29"/>
      <c r="G15" s="531">
        <v>3</v>
      </c>
      <c r="H15" s="5">
        <f t="shared" si="0"/>
        <v>90</v>
      </c>
      <c r="I15" s="30"/>
      <c r="J15" s="28"/>
      <c r="K15" s="28"/>
      <c r="L15" s="28"/>
      <c r="M15" s="249"/>
      <c r="N15" s="256"/>
      <c r="O15" s="1438"/>
      <c r="P15" s="1439"/>
      <c r="Q15" s="28"/>
      <c r="R15" s="1440"/>
      <c r="S15" s="1441"/>
      <c r="T15" s="28"/>
      <c r="U15" s="28"/>
      <c r="V15" s="257"/>
    </row>
    <row r="16" spans="1:22" s="31" customFormat="1" ht="31.5">
      <c r="A16" s="247" t="s">
        <v>135</v>
      </c>
      <c r="B16" s="202" t="s">
        <v>112</v>
      </c>
      <c r="C16" s="200"/>
      <c r="D16" s="203"/>
      <c r="E16" s="203"/>
      <c r="F16" s="204"/>
      <c r="G16" s="550">
        <v>4</v>
      </c>
      <c r="H16" s="5">
        <f t="shared" si="0"/>
        <v>120</v>
      </c>
      <c r="I16" s="28"/>
      <c r="J16" s="26"/>
      <c r="K16" s="26"/>
      <c r="L16" s="26"/>
      <c r="M16" s="248"/>
      <c r="N16" s="256"/>
      <c r="O16" s="1438"/>
      <c r="P16" s="1439"/>
      <c r="Q16" s="28"/>
      <c r="R16" s="1440"/>
      <c r="S16" s="1441"/>
      <c r="T16" s="28"/>
      <c r="U16" s="28"/>
      <c r="V16" s="257"/>
    </row>
    <row r="17" spans="1:22" s="31" customFormat="1" ht="18.75">
      <c r="A17" s="247" t="s">
        <v>136</v>
      </c>
      <c r="B17" s="38" t="s">
        <v>109</v>
      </c>
      <c r="C17" s="200"/>
      <c r="D17" s="199"/>
      <c r="E17" s="199"/>
      <c r="F17" s="33"/>
      <c r="G17" s="531">
        <v>4.5</v>
      </c>
      <c r="H17" s="5">
        <f t="shared" si="0"/>
        <v>135</v>
      </c>
      <c r="I17" s="28"/>
      <c r="J17" s="26"/>
      <c r="K17" s="26"/>
      <c r="L17" s="26"/>
      <c r="M17" s="248"/>
      <c r="N17" s="256"/>
      <c r="O17" s="1438"/>
      <c r="P17" s="1439"/>
      <c r="Q17" s="28"/>
      <c r="R17" s="1440"/>
      <c r="S17" s="1441"/>
      <c r="T17" s="28"/>
      <c r="U17" s="28"/>
      <c r="V17" s="257"/>
    </row>
    <row r="18" spans="1:22" s="31" customFormat="1" ht="18.75">
      <c r="A18" s="228"/>
      <c r="B18" s="201" t="s">
        <v>43</v>
      </c>
      <c r="C18" s="200"/>
      <c r="D18" s="199"/>
      <c r="E18" s="199"/>
      <c r="F18" s="33"/>
      <c r="G18" s="531">
        <v>3</v>
      </c>
      <c r="H18" s="5">
        <f t="shared" si="0"/>
        <v>90</v>
      </c>
      <c r="I18" s="28"/>
      <c r="J18" s="26"/>
      <c r="K18" s="26"/>
      <c r="L18" s="26"/>
      <c r="M18" s="248"/>
      <c r="N18" s="256"/>
      <c r="O18" s="1438"/>
      <c r="P18" s="1439"/>
      <c r="Q18" s="28"/>
      <c r="R18" s="1440"/>
      <c r="S18" s="1441"/>
      <c r="T18" s="28"/>
      <c r="U18" s="28"/>
      <c r="V18" s="257"/>
    </row>
    <row r="19" spans="1:22" s="31" customFormat="1" ht="23.25" customHeight="1">
      <c r="A19" s="247" t="s">
        <v>137</v>
      </c>
      <c r="B19" s="239" t="s">
        <v>44</v>
      </c>
      <c r="C19" s="192">
        <v>1</v>
      </c>
      <c r="D19" s="39"/>
      <c r="E19" s="39"/>
      <c r="F19" s="193"/>
      <c r="G19" s="531">
        <v>1.5</v>
      </c>
      <c r="H19" s="190">
        <f>G19*30</f>
        <v>45</v>
      </c>
      <c r="I19" s="194" t="s">
        <v>49</v>
      </c>
      <c r="J19" s="34" t="s">
        <v>49</v>
      </c>
      <c r="K19" s="195"/>
      <c r="L19" s="195"/>
      <c r="M19" s="250">
        <v>41</v>
      </c>
      <c r="N19" s="509">
        <v>4</v>
      </c>
      <c r="O19" s="1438"/>
      <c r="P19" s="1439"/>
      <c r="Q19" s="34"/>
      <c r="R19" s="1440"/>
      <c r="S19" s="1441"/>
      <c r="T19" s="28"/>
      <c r="U19" s="28"/>
      <c r="V19" s="257"/>
    </row>
    <row r="20" spans="1:22" s="31" customFormat="1" ht="23.25" customHeight="1" thickBot="1">
      <c r="A20" s="551" t="s">
        <v>261</v>
      </c>
      <c r="B20" s="564" t="s">
        <v>119</v>
      </c>
      <c r="C20" s="552" t="s">
        <v>262</v>
      </c>
      <c r="D20" s="553"/>
      <c r="E20" s="553"/>
      <c r="F20" s="554"/>
      <c r="G20" s="555">
        <v>3.5</v>
      </c>
      <c r="H20" s="556">
        <f>G20*30</f>
        <v>105</v>
      </c>
      <c r="I20" s="557"/>
      <c r="J20" s="558"/>
      <c r="K20" s="559"/>
      <c r="L20" s="559"/>
      <c r="M20" s="560"/>
      <c r="N20" s="561"/>
      <c r="O20" s="1442"/>
      <c r="P20" s="1443"/>
      <c r="Q20" s="558"/>
      <c r="R20" s="1444"/>
      <c r="S20" s="1445"/>
      <c r="T20" s="562"/>
      <c r="U20" s="562"/>
      <c r="V20" s="563"/>
    </row>
    <row r="21" spans="1:22" s="31" customFormat="1" ht="19.5" customHeight="1" thickBot="1">
      <c r="A21" s="1446" t="s">
        <v>75</v>
      </c>
      <c r="B21" s="1447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51">
        <v>81</v>
      </c>
      <c r="N21" s="259">
        <v>4</v>
      </c>
      <c r="O21" s="1448"/>
      <c r="P21" s="1449"/>
      <c r="Q21" s="51"/>
      <c r="R21" s="1450"/>
      <c r="S21" s="1451"/>
      <c r="T21" s="45"/>
      <c r="U21" s="45">
        <v>4</v>
      </c>
      <c r="V21" s="52"/>
    </row>
    <row r="22" spans="1:22" s="31" customFormat="1" ht="19.5" customHeight="1">
      <c r="A22" s="1446" t="s">
        <v>76</v>
      </c>
      <c r="B22" s="1447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7"/>
      <c r="J22" s="51"/>
      <c r="K22" s="51"/>
      <c r="L22" s="51"/>
      <c r="M22" s="565"/>
      <c r="N22" s="259"/>
      <c r="O22" s="1452"/>
      <c r="P22" s="1453"/>
      <c r="Q22" s="51"/>
      <c r="R22" s="1454"/>
      <c r="S22" s="1455"/>
      <c r="T22" s="45"/>
      <c r="U22" s="45"/>
      <c r="V22" s="52"/>
    </row>
    <row r="23" spans="1:22" s="31" customFormat="1" ht="19.5" customHeight="1">
      <c r="A23" s="1456" t="s">
        <v>26</v>
      </c>
      <c r="B23" s="1456"/>
      <c r="C23" s="127"/>
      <c r="D23" s="40"/>
      <c r="E23" s="40"/>
      <c r="F23" s="82"/>
      <c r="G23" s="566">
        <f>G11+G14+G15+G16+G17+G20</f>
        <v>26</v>
      </c>
      <c r="H23" s="566">
        <f>H11+H14+H15+H16+H17+H20</f>
        <v>780</v>
      </c>
      <c r="I23" s="568"/>
      <c r="J23" s="567"/>
      <c r="K23" s="567"/>
      <c r="L23" s="567"/>
      <c r="M23" s="567"/>
      <c r="N23" s="569"/>
      <c r="O23" s="1457"/>
      <c r="P23" s="1458"/>
      <c r="Q23" s="567"/>
      <c r="R23" s="1459"/>
      <c r="S23" s="1460"/>
      <c r="T23" s="127"/>
      <c r="U23" s="127"/>
      <c r="V23" s="570"/>
    </row>
    <row r="24" spans="1:25" s="24" customFormat="1" ht="20.25" thickBot="1">
      <c r="A24" s="1461" t="s">
        <v>80</v>
      </c>
      <c r="B24" s="1462"/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3"/>
      <c r="W24" s="19"/>
      <c r="X24" s="19"/>
      <c r="Y24" s="19"/>
    </row>
    <row r="25" spans="1:22" s="66" customFormat="1" ht="18.75">
      <c r="A25" s="262" t="s">
        <v>138</v>
      </c>
      <c r="B25" s="61" t="s">
        <v>114</v>
      </c>
      <c r="C25" s="62"/>
      <c r="D25" s="63"/>
      <c r="E25" s="63"/>
      <c r="F25" s="64"/>
      <c r="G25" s="532">
        <v>3</v>
      </c>
      <c r="H25" s="5">
        <f>G25*30</f>
        <v>90</v>
      </c>
      <c r="I25" s="28"/>
      <c r="J25" s="28"/>
      <c r="K25" s="28"/>
      <c r="L25" s="28"/>
      <c r="M25" s="248"/>
      <c r="N25" s="256"/>
      <c r="O25" s="1424"/>
      <c r="P25" s="1425"/>
      <c r="Q25" s="28"/>
      <c r="R25" s="1426"/>
      <c r="S25" s="1427"/>
      <c r="T25" s="28"/>
      <c r="U25" s="28"/>
      <c r="V25" s="270"/>
    </row>
    <row r="26" spans="1:22" s="66" customFormat="1" ht="19.5" customHeight="1">
      <c r="A26" s="262" t="s">
        <v>139</v>
      </c>
      <c r="B26" s="70" t="s">
        <v>53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8"/>
      <c r="N26" s="256"/>
      <c r="O26" s="1438"/>
      <c r="P26" s="1439"/>
      <c r="Q26" s="28"/>
      <c r="R26" s="1440"/>
      <c r="S26" s="1441"/>
      <c r="T26" s="28"/>
      <c r="U26" s="28"/>
      <c r="V26" s="270"/>
    </row>
    <row r="27" spans="1:22" s="66" customFormat="1" ht="18.75">
      <c r="A27" s="228"/>
      <c r="B27" s="67" t="s">
        <v>43</v>
      </c>
      <c r="C27" s="71"/>
      <c r="D27" s="68"/>
      <c r="E27" s="68"/>
      <c r="F27" s="69"/>
      <c r="G27" s="533">
        <v>1</v>
      </c>
      <c r="H27" s="5">
        <f>G27*30</f>
        <v>30</v>
      </c>
      <c r="I27" s="28"/>
      <c r="J27" s="28"/>
      <c r="K27" s="28"/>
      <c r="L27" s="28"/>
      <c r="M27" s="248"/>
      <c r="N27" s="256"/>
      <c r="O27" s="1438"/>
      <c r="P27" s="1439"/>
      <c r="Q27" s="28"/>
      <c r="R27" s="1440"/>
      <c r="S27" s="1441"/>
      <c r="T27" s="28"/>
      <c r="U27" s="28"/>
      <c r="V27" s="270"/>
    </row>
    <row r="28" spans="1:22" s="66" customFormat="1" ht="18.75">
      <c r="A28" s="262" t="s">
        <v>140</v>
      </c>
      <c r="B28" s="67" t="s">
        <v>44</v>
      </c>
      <c r="C28" s="71"/>
      <c r="D28" s="71">
        <v>1</v>
      </c>
      <c r="E28" s="68"/>
      <c r="F28" s="69"/>
      <c r="G28" s="533">
        <v>4</v>
      </c>
      <c r="H28" s="5">
        <f>G28*30</f>
        <v>120</v>
      </c>
      <c r="I28" s="30">
        <v>4</v>
      </c>
      <c r="J28" s="28" t="s">
        <v>99</v>
      </c>
      <c r="K28" s="28"/>
      <c r="L28" s="28"/>
      <c r="M28" s="249">
        <f>H28-I28</f>
        <v>116</v>
      </c>
      <c r="N28" s="256" t="s">
        <v>99</v>
      </c>
      <c r="O28" s="1438"/>
      <c r="P28" s="1439"/>
      <c r="Q28" s="28"/>
      <c r="R28" s="1440"/>
      <c r="S28" s="1441"/>
      <c r="T28" s="28"/>
      <c r="U28" s="28"/>
      <c r="V28" s="270"/>
    </row>
    <row r="29" spans="1:22" s="66" customFormat="1" ht="39.75" customHeight="1">
      <c r="A29" s="262" t="s">
        <v>141</v>
      </c>
      <c r="B29" s="73" t="s">
        <v>70</v>
      </c>
      <c r="C29" s="62"/>
      <c r="D29" s="63"/>
      <c r="E29" s="63"/>
      <c r="F29" s="64"/>
      <c r="G29" s="544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8"/>
      <c r="N29" s="256"/>
      <c r="O29" s="1438"/>
      <c r="P29" s="1439"/>
      <c r="Q29" s="28"/>
      <c r="R29" s="1440"/>
      <c r="S29" s="1441"/>
      <c r="T29" s="28"/>
      <c r="U29" s="28"/>
      <c r="V29" s="270"/>
    </row>
    <row r="30" spans="1:22" s="66" customFormat="1" ht="18.75">
      <c r="A30" s="228"/>
      <c r="B30" s="27" t="s">
        <v>43</v>
      </c>
      <c r="C30" s="62"/>
      <c r="D30" s="63"/>
      <c r="E30" s="63"/>
      <c r="F30" s="64"/>
      <c r="G30" s="544">
        <v>4</v>
      </c>
      <c r="H30" s="5">
        <f t="shared" si="1"/>
        <v>120</v>
      </c>
      <c r="I30" s="28"/>
      <c r="J30" s="28"/>
      <c r="K30" s="28"/>
      <c r="L30" s="28"/>
      <c r="M30" s="248"/>
      <c r="N30" s="256"/>
      <c r="O30" s="1438"/>
      <c r="P30" s="1439"/>
      <c r="Q30" s="28"/>
      <c r="R30" s="1440"/>
      <c r="S30" s="1441"/>
      <c r="T30" s="28"/>
      <c r="U30" s="28"/>
      <c r="V30" s="270"/>
    </row>
    <row r="31" spans="1:22" s="66" customFormat="1" ht="18.75">
      <c r="A31" s="262"/>
      <c r="B31" s="27" t="s">
        <v>44</v>
      </c>
      <c r="C31" s="62"/>
      <c r="D31" s="63"/>
      <c r="E31" s="63"/>
      <c r="F31" s="64"/>
      <c r="G31" s="533">
        <v>10</v>
      </c>
      <c r="H31" s="5">
        <f t="shared" si="1"/>
        <v>300</v>
      </c>
      <c r="I31" s="30">
        <f>J31+K31+L31</f>
        <v>14</v>
      </c>
      <c r="J31" s="28" t="s">
        <v>229</v>
      </c>
      <c r="K31" s="28"/>
      <c r="L31" s="28" t="s">
        <v>50</v>
      </c>
      <c r="M31" s="249">
        <f>H31-I31</f>
        <v>286</v>
      </c>
      <c r="N31" s="256"/>
      <c r="O31" s="1438"/>
      <c r="P31" s="1439"/>
      <c r="Q31" s="28"/>
      <c r="R31" s="1440"/>
      <c r="S31" s="1441"/>
      <c r="T31" s="28"/>
      <c r="U31" s="28"/>
      <c r="V31" s="270"/>
    </row>
    <row r="32" spans="1:22" s="66" customFormat="1" ht="20.25" customHeight="1">
      <c r="A32" s="262" t="s">
        <v>142</v>
      </c>
      <c r="B32" s="27" t="s">
        <v>44</v>
      </c>
      <c r="C32" s="62"/>
      <c r="D32" s="63">
        <v>1</v>
      </c>
      <c r="E32" s="63"/>
      <c r="F32" s="64"/>
      <c r="G32" s="533">
        <v>5</v>
      </c>
      <c r="H32" s="5">
        <f>G32*30</f>
        <v>150</v>
      </c>
      <c r="I32" s="30">
        <v>8</v>
      </c>
      <c r="J32" s="28" t="s">
        <v>99</v>
      </c>
      <c r="K32" s="28"/>
      <c r="L32" s="28" t="s">
        <v>99</v>
      </c>
      <c r="M32" s="249">
        <f>H32-I32</f>
        <v>142</v>
      </c>
      <c r="N32" s="247" t="s">
        <v>106</v>
      </c>
      <c r="O32" s="1438"/>
      <c r="P32" s="1439"/>
      <c r="Q32" s="28"/>
      <c r="R32" s="1440"/>
      <c r="S32" s="1441"/>
      <c r="T32" s="28"/>
      <c r="U32" s="28"/>
      <c r="V32" s="270"/>
    </row>
    <row r="33" spans="1:22" s="66" customFormat="1" ht="18.75">
      <c r="A33" s="262" t="s">
        <v>143</v>
      </c>
      <c r="B33" s="27" t="s">
        <v>44</v>
      </c>
      <c r="C33" s="63">
        <v>2</v>
      </c>
      <c r="D33" s="63"/>
      <c r="E33" s="63"/>
      <c r="F33" s="64"/>
      <c r="G33" s="533">
        <v>5</v>
      </c>
      <c r="H33" s="5">
        <f t="shared" si="1"/>
        <v>150</v>
      </c>
      <c r="I33" s="30">
        <v>6</v>
      </c>
      <c r="J33" s="28" t="s">
        <v>101</v>
      </c>
      <c r="K33" s="28"/>
      <c r="L33" s="28" t="s">
        <v>102</v>
      </c>
      <c r="M33" s="249">
        <f>H33-I33</f>
        <v>144</v>
      </c>
      <c r="N33" s="256"/>
      <c r="O33" s="1440" t="s">
        <v>103</v>
      </c>
      <c r="P33" s="1441"/>
      <c r="Q33" s="28"/>
      <c r="R33" s="1440"/>
      <c r="S33" s="1441"/>
      <c r="T33" s="28"/>
      <c r="U33" s="28"/>
      <c r="V33" s="270"/>
    </row>
    <row r="34" spans="1:22" s="66" customFormat="1" ht="18.75">
      <c r="A34" s="262" t="s">
        <v>144</v>
      </c>
      <c r="B34" s="61" t="s">
        <v>208</v>
      </c>
      <c r="C34" s="62"/>
      <c r="D34" s="62"/>
      <c r="E34" s="62"/>
      <c r="F34" s="64"/>
      <c r="G34" s="523">
        <v>15</v>
      </c>
      <c r="H34" s="5">
        <f t="shared" si="1"/>
        <v>450</v>
      </c>
      <c r="I34" s="28"/>
      <c r="J34" s="28"/>
      <c r="K34" s="28"/>
      <c r="L34" s="28"/>
      <c r="M34" s="248"/>
      <c r="N34" s="256"/>
      <c r="O34" s="1438"/>
      <c r="P34" s="1439"/>
      <c r="Q34" s="28"/>
      <c r="R34" s="1440"/>
      <c r="S34" s="1441"/>
      <c r="T34" s="28"/>
      <c r="U34" s="28"/>
      <c r="V34" s="270"/>
    </row>
    <row r="35" spans="1:22" s="66" customFormat="1" ht="18.75">
      <c r="A35" s="228"/>
      <c r="B35" s="27" t="s">
        <v>43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63"/>
      <c r="N35" s="271"/>
      <c r="O35" s="1438"/>
      <c r="P35" s="1439"/>
      <c r="Q35" s="28"/>
      <c r="R35" s="1440"/>
      <c r="S35" s="1441"/>
      <c r="T35" s="28"/>
      <c r="U35" s="28"/>
      <c r="V35" s="270"/>
    </row>
    <row r="36" spans="1:22" s="66" customFormat="1" ht="19.5" customHeight="1">
      <c r="A36" s="228"/>
      <c r="B36" s="27" t="s">
        <v>44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64">
        <f>H36-I36</f>
        <v>212</v>
      </c>
      <c r="N36" s="271"/>
      <c r="O36" s="1438"/>
      <c r="P36" s="1439"/>
      <c r="Q36" s="28"/>
      <c r="R36" s="1440"/>
      <c r="S36" s="1441"/>
      <c r="T36" s="28"/>
      <c r="U36" s="28"/>
      <c r="V36" s="270"/>
    </row>
    <row r="37" spans="1:22" s="66" customFormat="1" ht="19.5" customHeight="1">
      <c r="A37" s="262" t="s">
        <v>145</v>
      </c>
      <c r="B37" s="27" t="s">
        <v>44</v>
      </c>
      <c r="C37" s="525">
        <v>1</v>
      </c>
      <c r="D37" s="187"/>
      <c r="E37" s="187"/>
      <c r="F37" s="188"/>
      <c r="G37" s="189">
        <v>5</v>
      </c>
      <c r="H37" s="5">
        <f t="shared" si="1"/>
        <v>150</v>
      </c>
      <c r="I37" s="183">
        <v>16</v>
      </c>
      <c r="J37" s="510" t="s">
        <v>104</v>
      </c>
      <c r="K37" s="182"/>
      <c r="L37" s="510" t="s">
        <v>225</v>
      </c>
      <c r="M37" s="265">
        <f>H37-I37</f>
        <v>134</v>
      </c>
      <c r="N37" s="258" t="s">
        <v>226</v>
      </c>
      <c r="O37" s="1438"/>
      <c r="P37" s="1439"/>
      <c r="Q37" s="34"/>
      <c r="R37" s="1440"/>
      <c r="S37" s="1441"/>
      <c r="T37" s="28"/>
      <c r="U37" s="28"/>
      <c r="V37" s="270"/>
    </row>
    <row r="38" spans="1:22" s="66" customFormat="1" ht="19.5" customHeight="1">
      <c r="A38" s="262" t="s">
        <v>146</v>
      </c>
      <c r="B38" s="27" t="s">
        <v>44</v>
      </c>
      <c r="C38" s="525">
        <v>2</v>
      </c>
      <c r="D38" s="187"/>
      <c r="E38" s="187"/>
      <c r="F38" s="188"/>
      <c r="G38" s="189">
        <v>3</v>
      </c>
      <c r="H38" s="5">
        <f t="shared" si="1"/>
        <v>90</v>
      </c>
      <c r="I38" s="183">
        <v>12</v>
      </c>
      <c r="J38" s="510" t="s">
        <v>106</v>
      </c>
      <c r="K38" s="182"/>
      <c r="L38" s="510" t="s">
        <v>225</v>
      </c>
      <c r="M38" s="265">
        <f>H38-I38</f>
        <v>78</v>
      </c>
      <c r="N38" s="272"/>
      <c r="O38" s="1464" t="s">
        <v>100</v>
      </c>
      <c r="P38" s="1465"/>
      <c r="Q38" s="34"/>
      <c r="R38" s="1440"/>
      <c r="S38" s="1441"/>
      <c r="T38" s="28"/>
      <c r="U38" s="28"/>
      <c r="V38" s="270"/>
    </row>
    <row r="39" spans="1:22" s="66" customFormat="1" ht="39.75" customHeight="1">
      <c r="A39" s="262" t="s">
        <v>147</v>
      </c>
      <c r="B39" s="61" t="s">
        <v>69</v>
      </c>
      <c r="C39" s="187"/>
      <c r="D39" s="187"/>
      <c r="E39" s="187"/>
      <c r="F39" s="188"/>
      <c r="G39" s="534">
        <f>G40+G41</f>
        <v>3.5</v>
      </c>
      <c r="H39" s="5">
        <f>G39*30</f>
        <v>105</v>
      </c>
      <c r="I39" s="182"/>
      <c r="J39" s="182"/>
      <c r="K39" s="182"/>
      <c r="L39" s="182"/>
      <c r="M39" s="265"/>
      <c r="N39" s="272"/>
      <c r="O39" s="1466"/>
      <c r="P39" s="1467"/>
      <c r="Q39" s="34"/>
      <c r="R39" s="1440"/>
      <c r="S39" s="1441"/>
      <c r="T39" s="28"/>
      <c r="U39" s="28"/>
      <c r="V39" s="270"/>
    </row>
    <row r="40" spans="1:22" s="66" customFormat="1" ht="19.5" customHeight="1">
      <c r="A40" s="228"/>
      <c r="B40" s="27" t="s">
        <v>43</v>
      </c>
      <c r="C40" s="187"/>
      <c r="D40" s="187"/>
      <c r="E40" s="187"/>
      <c r="F40" s="188"/>
      <c r="G40" s="534">
        <v>0.5</v>
      </c>
      <c r="H40" s="5">
        <f aca="true" t="shared" si="2" ref="H40:H52">G40*30</f>
        <v>15</v>
      </c>
      <c r="I40" s="34"/>
      <c r="J40" s="34"/>
      <c r="K40" s="34"/>
      <c r="L40" s="34"/>
      <c r="M40" s="250"/>
      <c r="N40" s="273"/>
      <c r="O40" s="1215"/>
      <c r="P40" s="1216"/>
      <c r="Q40" s="34"/>
      <c r="R40" s="1440"/>
      <c r="S40" s="1441"/>
      <c r="T40" s="28"/>
      <c r="U40" s="28"/>
      <c r="V40" s="270"/>
    </row>
    <row r="41" spans="1:24" s="66" customFormat="1" ht="19.5" customHeight="1">
      <c r="A41" s="228"/>
      <c r="B41" s="27" t="s">
        <v>44</v>
      </c>
      <c r="C41" s="187"/>
      <c r="D41" s="525">
        <v>2</v>
      </c>
      <c r="E41" s="187"/>
      <c r="F41" s="188"/>
      <c r="G41" s="534">
        <v>3</v>
      </c>
      <c r="H41" s="5">
        <f t="shared" si="2"/>
        <v>90</v>
      </c>
      <c r="I41" s="191">
        <v>8</v>
      </c>
      <c r="J41" s="34" t="s">
        <v>106</v>
      </c>
      <c r="K41" s="34"/>
      <c r="L41" s="34"/>
      <c r="M41" s="250">
        <f>H41-I41</f>
        <v>82</v>
      </c>
      <c r="N41" s="273"/>
      <c r="O41" s="1305" t="s">
        <v>106</v>
      </c>
      <c r="P41" s="1306"/>
      <c r="Q41" s="34"/>
      <c r="R41" s="1440"/>
      <c r="S41" s="1441"/>
      <c r="T41" s="28"/>
      <c r="U41" s="28"/>
      <c r="V41" s="270"/>
      <c r="W41" s="66">
        <v>18</v>
      </c>
      <c r="X41" s="66">
        <v>4</v>
      </c>
    </row>
    <row r="42" spans="1:23" s="66" customFormat="1" ht="19.5" customHeight="1">
      <c r="A42" s="262" t="s">
        <v>148</v>
      </c>
      <c r="B42" s="61" t="s">
        <v>45</v>
      </c>
      <c r="C42" s="62"/>
      <c r="D42" s="62"/>
      <c r="E42" s="62"/>
      <c r="F42" s="64"/>
      <c r="G42" s="523">
        <f>G43+G44</f>
        <v>12</v>
      </c>
      <c r="H42" s="5">
        <f>G42*30</f>
        <v>360</v>
      </c>
      <c r="I42" s="77"/>
      <c r="J42" s="77"/>
      <c r="K42" s="77"/>
      <c r="L42" s="77"/>
      <c r="M42" s="248"/>
      <c r="N42" s="256"/>
      <c r="O42" s="1438"/>
      <c r="P42" s="1439"/>
      <c r="Q42" s="36"/>
      <c r="R42" s="1440"/>
      <c r="S42" s="1441"/>
      <c r="T42" s="28"/>
      <c r="U42" s="28"/>
      <c r="V42" s="270"/>
      <c r="W42" s="66">
        <v>8</v>
      </c>
    </row>
    <row r="43" spans="1:24" s="66" customFormat="1" ht="19.5" customHeight="1">
      <c r="A43" s="228"/>
      <c r="B43" s="27" t="s">
        <v>43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63"/>
      <c r="N43" s="271"/>
      <c r="O43" s="1438"/>
      <c r="P43" s="1439"/>
      <c r="Q43" s="36"/>
      <c r="R43" s="1440"/>
      <c r="S43" s="1441"/>
      <c r="T43" s="28"/>
      <c r="U43" s="28"/>
      <c r="V43" s="270"/>
      <c r="W43" s="66">
        <v>8</v>
      </c>
      <c r="X43" s="66">
        <v>4</v>
      </c>
    </row>
    <row r="44" spans="1:24" s="66" customFormat="1" ht="19.5" customHeight="1">
      <c r="A44" s="228"/>
      <c r="B44" s="27" t="s">
        <v>44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6">
        <f>H44-I44</f>
        <v>178</v>
      </c>
      <c r="N44" s="271"/>
      <c r="O44" s="1438"/>
      <c r="P44" s="1439"/>
      <c r="Q44" s="36"/>
      <c r="R44" s="1440"/>
      <c r="S44" s="1441"/>
      <c r="T44" s="28"/>
      <c r="U44" s="28"/>
      <c r="V44" s="270"/>
      <c r="W44" s="66">
        <v>4</v>
      </c>
      <c r="X44" s="66">
        <v>2</v>
      </c>
    </row>
    <row r="45" spans="1:23" s="66" customFormat="1" ht="19.5" customHeight="1">
      <c r="A45" s="262" t="s">
        <v>149</v>
      </c>
      <c r="B45" s="27" t="s">
        <v>44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511" t="s">
        <v>106</v>
      </c>
      <c r="K45" s="511" t="s">
        <v>263</v>
      </c>
      <c r="L45" s="511" t="s">
        <v>227</v>
      </c>
      <c r="M45" s="266">
        <f>H45-I45</f>
        <v>89</v>
      </c>
      <c r="N45" s="512" t="s">
        <v>264</v>
      </c>
      <c r="O45" s="1438"/>
      <c r="P45" s="1439"/>
      <c r="Q45" s="36"/>
      <c r="R45" s="1440"/>
      <c r="S45" s="1441"/>
      <c r="T45" s="28"/>
      <c r="U45" s="28"/>
      <c r="V45" s="270"/>
      <c r="W45" s="66">
        <v>48</v>
      </c>
    </row>
    <row r="46" spans="1:23" s="66" customFormat="1" ht="19.5" customHeight="1">
      <c r="A46" s="262" t="s">
        <v>150</v>
      </c>
      <c r="B46" s="27" t="s">
        <v>44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511" t="s">
        <v>106</v>
      </c>
      <c r="K46" s="511" t="s">
        <v>263</v>
      </c>
      <c r="L46" s="511" t="s">
        <v>227</v>
      </c>
      <c r="M46" s="266">
        <f>H46-I46</f>
        <v>89</v>
      </c>
      <c r="N46" s="271"/>
      <c r="O46" s="1468" t="s">
        <v>264</v>
      </c>
      <c r="P46" s="1469"/>
      <c r="Q46" s="36"/>
      <c r="R46" s="1440"/>
      <c r="S46" s="1441"/>
      <c r="T46" s="28"/>
      <c r="U46" s="28"/>
      <c r="V46" s="270"/>
      <c r="W46" s="66">
        <v>48</v>
      </c>
    </row>
    <row r="47" spans="1:22" s="66" customFormat="1" ht="19.5" customHeight="1" hidden="1">
      <c r="A47" s="535" t="s">
        <v>151</v>
      </c>
      <c r="B47" s="536" t="s">
        <v>46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7"/>
      <c r="N47" s="274"/>
      <c r="O47" s="1470"/>
      <c r="P47" s="1471"/>
      <c r="Q47" s="28"/>
      <c r="R47" s="1440"/>
      <c r="S47" s="1441"/>
      <c r="T47" s="28"/>
      <c r="U47" s="28"/>
      <c r="V47" s="270"/>
    </row>
    <row r="48" spans="1:22" s="66" customFormat="1" ht="19.5" customHeight="1" hidden="1">
      <c r="A48" s="537"/>
      <c r="B48" s="538" t="s">
        <v>43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8"/>
      <c r="N48" s="275"/>
      <c r="O48" s="1470"/>
      <c r="P48" s="1471"/>
      <c r="Q48" s="28"/>
      <c r="R48" s="1440"/>
      <c r="S48" s="1441"/>
      <c r="T48" s="28"/>
      <c r="U48" s="28"/>
      <c r="V48" s="270"/>
    </row>
    <row r="49" spans="1:22" s="66" customFormat="1" ht="18.75">
      <c r="A49" s="535" t="s">
        <v>151</v>
      </c>
      <c r="B49" s="536" t="s">
        <v>46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99</v>
      </c>
      <c r="K49" s="28"/>
      <c r="L49" s="28"/>
      <c r="M49" s="249">
        <f>H49-I49</f>
        <v>71</v>
      </c>
      <c r="N49" s="256" t="s">
        <v>99</v>
      </c>
      <c r="O49" s="1470"/>
      <c r="P49" s="1471"/>
      <c r="Q49" s="28"/>
      <c r="R49" s="1440"/>
      <c r="S49" s="1441"/>
      <c r="T49" s="28"/>
      <c r="U49" s="28"/>
      <c r="V49" s="270"/>
    </row>
    <row r="50" spans="1:22" s="66" customFormat="1" ht="21.75" customHeight="1">
      <c r="A50" s="262" t="s">
        <v>152</v>
      </c>
      <c r="B50" s="73" t="s">
        <v>88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9"/>
      <c r="N50" s="256"/>
      <c r="O50" s="1470"/>
      <c r="P50" s="1471"/>
      <c r="Q50" s="28"/>
      <c r="R50" s="1440"/>
      <c r="S50" s="1441"/>
      <c r="T50" s="28"/>
      <c r="U50" s="28"/>
      <c r="V50" s="270"/>
    </row>
    <row r="51" spans="1:22" s="66" customFormat="1" ht="18.75">
      <c r="A51" s="262"/>
      <c r="B51" s="27" t="s">
        <v>43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9"/>
      <c r="N51" s="256"/>
      <c r="O51" s="1470"/>
      <c r="P51" s="1471"/>
      <c r="Q51" s="28"/>
      <c r="R51" s="1440"/>
      <c r="S51" s="1441"/>
      <c r="T51" s="28"/>
      <c r="U51" s="28"/>
      <c r="V51" s="270"/>
    </row>
    <row r="52" spans="1:22" s="66" customFormat="1" ht="19.5" thickBot="1">
      <c r="A52" s="262" t="s">
        <v>153</v>
      </c>
      <c r="B52" s="27" t="s">
        <v>44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99</v>
      </c>
      <c r="K52" s="28"/>
      <c r="L52" s="28" t="s">
        <v>227</v>
      </c>
      <c r="M52" s="249">
        <f>H52-I52</f>
        <v>69</v>
      </c>
      <c r="N52" s="256"/>
      <c r="O52" s="1444" t="s">
        <v>103</v>
      </c>
      <c r="P52" s="1445"/>
      <c r="Q52" s="28"/>
      <c r="R52" s="1440"/>
      <c r="S52" s="1441"/>
      <c r="T52" s="28"/>
      <c r="U52" s="28"/>
      <c r="V52" s="270"/>
    </row>
    <row r="53" spans="1:23" s="31" customFormat="1" ht="20.25" customHeight="1" thickBot="1">
      <c r="A53" s="1446" t="s">
        <v>75</v>
      </c>
      <c r="B53" s="1447"/>
      <c r="C53" s="45"/>
      <c r="D53" s="46"/>
      <c r="E53" s="46"/>
      <c r="F53" s="47"/>
      <c r="G53" s="571">
        <f>G28+G31+G41+G44+G49+G52+G36</f>
        <v>37</v>
      </c>
      <c r="H53" s="571">
        <f>H28+H31+H41+H44+H49+H52+H36</f>
        <v>1110</v>
      </c>
      <c r="I53" s="572">
        <f>I28+I31+I41+I44+I49+I52+I36</f>
        <v>96</v>
      </c>
      <c r="J53" s="572">
        <v>62</v>
      </c>
      <c r="K53" s="572">
        <v>12</v>
      </c>
      <c r="L53" s="572">
        <v>22</v>
      </c>
      <c r="M53" s="573">
        <f>M28+M31+M41+M44+M49+M52+M36</f>
        <v>1014</v>
      </c>
      <c r="N53" s="574" t="s">
        <v>265</v>
      </c>
      <c r="O53" s="1472" t="s">
        <v>266</v>
      </c>
      <c r="P53" s="1473"/>
      <c r="Q53" s="51"/>
      <c r="R53" s="1450"/>
      <c r="S53" s="1451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474" t="s">
        <v>76</v>
      </c>
      <c r="B54" s="1475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52"/>
      <c r="N54" s="260"/>
      <c r="O54" s="1448"/>
      <c r="P54" s="1449"/>
      <c r="Q54" s="57"/>
      <c r="R54" s="1450"/>
      <c r="S54" s="1451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476" t="s">
        <v>26</v>
      </c>
      <c r="B55" s="1477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9"/>
      <c r="N55" s="276"/>
      <c r="O55" s="1478"/>
      <c r="P55" s="1479"/>
      <c r="Q55" s="93"/>
      <c r="R55" s="1478"/>
      <c r="S55" s="1479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80" t="s">
        <v>79</v>
      </c>
      <c r="B56" s="1481"/>
      <c r="C56" s="1481"/>
      <c r="D56" s="1481"/>
      <c r="E56" s="1481"/>
      <c r="F56" s="1481"/>
      <c r="G56" s="1481"/>
      <c r="H56" s="1481"/>
      <c r="I56" s="1481"/>
      <c r="J56" s="1481"/>
      <c r="K56" s="1481"/>
      <c r="L56" s="1481"/>
      <c r="M56" s="1481"/>
      <c r="N56" s="1481"/>
      <c r="O56" s="1481"/>
      <c r="P56" s="1481"/>
      <c r="Q56" s="1481"/>
      <c r="R56" s="1481"/>
      <c r="S56" s="1481"/>
      <c r="T56" s="1481"/>
      <c r="U56" s="1481"/>
      <c r="V56" s="1482"/>
      <c r="W56" s="19"/>
      <c r="X56" s="19"/>
      <c r="Y56" s="19"/>
    </row>
    <row r="57" spans="1:22" s="66" customFormat="1" ht="20.25" hidden="1" thickBot="1">
      <c r="A57" s="261"/>
      <c r="B57" s="277"/>
      <c r="C57" s="278"/>
      <c r="D57" s="278"/>
      <c r="E57" s="278"/>
      <c r="F57" s="278"/>
      <c r="G57" s="244"/>
      <c r="H57" s="243"/>
      <c r="I57" s="278"/>
      <c r="J57" s="278"/>
      <c r="K57" s="278"/>
      <c r="L57" s="278"/>
      <c r="M57" s="279"/>
      <c r="N57" s="289"/>
      <c r="O57" s="1483"/>
      <c r="P57" s="1484"/>
      <c r="Q57" s="278"/>
      <c r="R57" s="1485"/>
      <c r="S57" s="1486"/>
      <c r="T57" s="278"/>
      <c r="U57" s="278"/>
      <c r="V57" s="290"/>
    </row>
    <row r="58" spans="1:22" s="66" customFormat="1" ht="20.25" hidden="1" thickBot="1">
      <c r="A58" s="228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80"/>
      <c r="N58" s="291"/>
      <c r="O58" s="1487"/>
      <c r="P58" s="1488"/>
      <c r="Q58" s="81"/>
      <c r="R58" s="1489"/>
      <c r="S58" s="1490"/>
      <c r="T58" s="81"/>
      <c r="U58" s="81"/>
      <c r="V58" s="292"/>
    </row>
    <row r="59" spans="1:22" s="66" customFormat="1" ht="37.5">
      <c r="A59" s="261" t="s">
        <v>154</v>
      </c>
      <c r="B59" s="277" t="s">
        <v>57</v>
      </c>
      <c r="C59" s="33">
        <v>4</v>
      </c>
      <c r="D59" s="81"/>
      <c r="E59" s="81"/>
      <c r="F59" s="81"/>
      <c r="G59" s="539">
        <v>4</v>
      </c>
      <c r="H59" s="5">
        <f aca="true" t="shared" si="3" ref="H59:H95">G59*30</f>
        <v>120</v>
      </c>
      <c r="I59" s="30">
        <v>12</v>
      </c>
      <c r="J59" s="587">
        <v>8</v>
      </c>
      <c r="K59" s="40"/>
      <c r="L59" s="587">
        <v>4</v>
      </c>
      <c r="M59" s="249">
        <f>H59-I59</f>
        <v>108</v>
      </c>
      <c r="N59" s="256"/>
      <c r="O59" s="1487"/>
      <c r="P59" s="1488"/>
      <c r="Q59" s="40"/>
      <c r="R59" s="1491" t="s">
        <v>104</v>
      </c>
      <c r="S59" s="1492"/>
      <c r="T59" s="81"/>
      <c r="U59" s="81"/>
      <c r="V59" s="292"/>
    </row>
    <row r="60" spans="1:22" s="66" customFormat="1" ht="19.5" customHeight="1">
      <c r="A60" s="262" t="s">
        <v>155</v>
      </c>
      <c r="B60" s="73" t="s">
        <v>55</v>
      </c>
      <c r="C60" s="63"/>
      <c r="D60" s="62"/>
      <c r="E60" s="62"/>
      <c r="F60" s="64"/>
      <c r="G60" s="545">
        <f>G61+G62</f>
        <v>9</v>
      </c>
      <c r="H60" s="5">
        <f t="shared" si="3"/>
        <v>270</v>
      </c>
      <c r="I60" s="28"/>
      <c r="J60" s="28"/>
      <c r="K60" s="28"/>
      <c r="L60" s="28"/>
      <c r="M60" s="249"/>
      <c r="N60" s="256"/>
      <c r="O60" s="1487"/>
      <c r="P60" s="1488"/>
      <c r="Q60" s="36"/>
      <c r="R60" s="1493"/>
      <c r="S60" s="1494"/>
      <c r="T60" s="28"/>
      <c r="U60" s="28"/>
      <c r="V60" s="270"/>
    </row>
    <row r="61" spans="1:22" s="66" customFormat="1" ht="19.5" customHeight="1">
      <c r="A61" s="228"/>
      <c r="B61" s="27" t="s">
        <v>43</v>
      </c>
      <c r="C61" s="63"/>
      <c r="D61" s="62"/>
      <c r="E61" s="62"/>
      <c r="F61" s="64"/>
      <c r="G61" s="545">
        <v>2.5</v>
      </c>
      <c r="H61" s="5">
        <f t="shared" si="3"/>
        <v>75</v>
      </c>
      <c r="I61" s="28"/>
      <c r="J61" s="28"/>
      <c r="K61" s="28"/>
      <c r="L61" s="28"/>
      <c r="M61" s="249"/>
      <c r="N61" s="256"/>
      <c r="O61" s="1487"/>
      <c r="P61" s="1488"/>
      <c r="Q61" s="36"/>
      <c r="R61" s="1493"/>
      <c r="S61" s="1494"/>
      <c r="T61" s="28"/>
      <c r="U61" s="28"/>
      <c r="V61" s="270"/>
    </row>
    <row r="62" spans="1:22" s="66" customFormat="1" ht="19.5" customHeight="1">
      <c r="A62" s="281"/>
      <c r="B62" s="27" t="s">
        <v>44</v>
      </c>
      <c r="C62" s="62"/>
      <c r="D62" s="63"/>
      <c r="E62" s="63"/>
      <c r="F62" s="64"/>
      <c r="G62" s="545">
        <v>6.5</v>
      </c>
      <c r="H62" s="5">
        <f t="shared" si="3"/>
        <v>195</v>
      </c>
      <c r="I62" s="30">
        <f>I63+I64+I65</f>
        <v>16</v>
      </c>
      <c r="J62" s="579">
        <v>10</v>
      </c>
      <c r="K62" s="28"/>
      <c r="L62" s="579">
        <v>6</v>
      </c>
      <c r="M62" s="249">
        <f>H62-I62</f>
        <v>179</v>
      </c>
      <c r="N62" s="256"/>
      <c r="O62" s="1487"/>
      <c r="P62" s="1488"/>
      <c r="Q62" s="28"/>
      <c r="R62" s="1493"/>
      <c r="S62" s="1494"/>
      <c r="T62" s="28"/>
      <c r="U62" s="28"/>
      <c r="V62" s="270"/>
    </row>
    <row r="63" spans="1:22" s="66" customFormat="1" ht="19.5" customHeight="1">
      <c r="A63" s="262" t="s">
        <v>156</v>
      </c>
      <c r="B63" s="73" t="s">
        <v>55</v>
      </c>
      <c r="C63" s="62"/>
      <c r="D63" s="63">
        <v>2</v>
      </c>
      <c r="E63" s="63"/>
      <c r="F63" s="64"/>
      <c r="G63" s="545">
        <v>2</v>
      </c>
      <c r="H63" s="5">
        <f t="shared" si="3"/>
        <v>60</v>
      </c>
      <c r="I63" s="30">
        <v>4</v>
      </c>
      <c r="J63" s="579">
        <v>4</v>
      </c>
      <c r="K63" s="28"/>
      <c r="L63" s="28"/>
      <c r="M63" s="249">
        <f>H63-I63</f>
        <v>56</v>
      </c>
      <c r="N63" s="256"/>
      <c r="O63" s="1440" t="s">
        <v>99</v>
      </c>
      <c r="P63" s="1441"/>
      <c r="Q63" s="28"/>
      <c r="R63" s="1493"/>
      <c r="S63" s="1494"/>
      <c r="T63" s="28"/>
      <c r="U63" s="28"/>
      <c r="V63" s="270"/>
    </row>
    <row r="64" spans="1:22" s="66" customFormat="1" ht="19.5" customHeight="1">
      <c r="A64" s="262" t="s">
        <v>157</v>
      </c>
      <c r="B64" s="73" t="s">
        <v>55</v>
      </c>
      <c r="C64" s="63">
        <v>3</v>
      </c>
      <c r="D64" s="63"/>
      <c r="E64" s="63"/>
      <c r="F64" s="64"/>
      <c r="G64" s="545">
        <v>3.5</v>
      </c>
      <c r="H64" s="5">
        <f t="shared" si="3"/>
        <v>105</v>
      </c>
      <c r="I64" s="30">
        <v>8</v>
      </c>
      <c r="J64" s="579">
        <v>6</v>
      </c>
      <c r="K64" s="28"/>
      <c r="L64" s="579">
        <v>2</v>
      </c>
      <c r="M64" s="249">
        <f>H64-I64</f>
        <v>97</v>
      </c>
      <c r="N64" s="256"/>
      <c r="O64" s="1438"/>
      <c r="P64" s="1439"/>
      <c r="Q64" s="28" t="s">
        <v>106</v>
      </c>
      <c r="R64" s="1493"/>
      <c r="S64" s="1494"/>
      <c r="T64" s="28"/>
      <c r="U64" s="28"/>
      <c r="V64" s="270"/>
    </row>
    <row r="65" spans="1:22" s="66" customFormat="1" ht="37.5">
      <c r="A65" s="262" t="s">
        <v>179</v>
      </c>
      <c r="B65" s="73" t="s">
        <v>54</v>
      </c>
      <c r="C65" s="62"/>
      <c r="D65" s="63"/>
      <c r="E65" s="63"/>
      <c r="F65" s="64">
        <v>7</v>
      </c>
      <c r="G65" s="545">
        <v>1</v>
      </c>
      <c r="H65" s="5">
        <f t="shared" si="3"/>
        <v>30</v>
      </c>
      <c r="I65" s="30">
        <v>4</v>
      </c>
      <c r="J65" s="28"/>
      <c r="K65" s="28"/>
      <c r="L65" s="579">
        <v>4</v>
      </c>
      <c r="M65" s="249">
        <f>H65-I65</f>
        <v>26</v>
      </c>
      <c r="N65" s="256"/>
      <c r="O65" s="1438"/>
      <c r="P65" s="1439"/>
      <c r="Q65" s="28" t="s">
        <v>99</v>
      </c>
      <c r="R65" s="1493"/>
      <c r="S65" s="1494"/>
      <c r="T65" s="28"/>
      <c r="U65" s="28"/>
      <c r="V65" s="270"/>
    </row>
    <row r="66" spans="1:22" s="66" customFormat="1" ht="37.5">
      <c r="A66" s="262" t="s">
        <v>158</v>
      </c>
      <c r="B66" s="85" t="s">
        <v>51</v>
      </c>
      <c r="C66" s="63"/>
      <c r="D66" s="62"/>
      <c r="E66" s="62"/>
      <c r="F66" s="64"/>
      <c r="G66" s="545">
        <f>G67+G68</f>
        <v>6</v>
      </c>
      <c r="H66" s="5">
        <f t="shared" si="3"/>
        <v>180</v>
      </c>
      <c r="I66" s="77"/>
      <c r="J66" s="28"/>
      <c r="K66" s="28"/>
      <c r="L66" s="28"/>
      <c r="M66" s="248"/>
      <c r="N66" s="256"/>
      <c r="O66" s="1438"/>
      <c r="P66" s="1439"/>
      <c r="Q66" s="28"/>
      <c r="R66" s="1493"/>
      <c r="S66" s="1494"/>
      <c r="T66" s="28"/>
      <c r="U66" s="28"/>
      <c r="V66" s="270"/>
    </row>
    <row r="67" spans="1:22" s="66" customFormat="1" ht="18.75">
      <c r="A67" s="228"/>
      <c r="B67" s="27" t="s">
        <v>43</v>
      </c>
      <c r="C67" s="63"/>
      <c r="D67" s="62"/>
      <c r="E67" s="62"/>
      <c r="F67" s="64"/>
      <c r="G67" s="545">
        <v>1.5</v>
      </c>
      <c r="H67" s="5">
        <f t="shared" si="3"/>
        <v>45</v>
      </c>
      <c r="I67" s="77"/>
      <c r="J67" s="28"/>
      <c r="K67" s="28"/>
      <c r="L67" s="28"/>
      <c r="M67" s="248"/>
      <c r="N67" s="256"/>
      <c r="O67" s="1438"/>
      <c r="P67" s="1439"/>
      <c r="Q67" s="28"/>
      <c r="R67" s="1493"/>
      <c r="S67" s="1494"/>
      <c r="T67" s="28"/>
      <c r="U67" s="28"/>
      <c r="V67" s="270"/>
    </row>
    <row r="68" spans="1:22" s="66" customFormat="1" ht="18.75">
      <c r="A68" s="262" t="s">
        <v>159</v>
      </c>
      <c r="B68" s="27" t="s">
        <v>44</v>
      </c>
      <c r="C68" s="86"/>
      <c r="D68" s="63">
        <v>1</v>
      </c>
      <c r="E68" s="62"/>
      <c r="F68" s="64"/>
      <c r="G68" s="545">
        <v>4.5</v>
      </c>
      <c r="H68" s="5">
        <f t="shared" si="3"/>
        <v>135</v>
      </c>
      <c r="I68" s="30">
        <v>6</v>
      </c>
      <c r="J68" s="579">
        <v>4</v>
      </c>
      <c r="K68" s="28"/>
      <c r="L68" s="579">
        <v>2</v>
      </c>
      <c r="M68" s="249">
        <f>H68-I68</f>
        <v>129</v>
      </c>
      <c r="N68" s="28" t="s">
        <v>103</v>
      </c>
      <c r="O68" s="1438"/>
      <c r="P68" s="1439"/>
      <c r="Q68" s="36"/>
      <c r="R68" s="1493"/>
      <c r="S68" s="1494"/>
      <c r="T68" s="28"/>
      <c r="U68" s="28"/>
      <c r="V68" s="270"/>
    </row>
    <row r="69" spans="1:22" s="66" customFormat="1" ht="37.5">
      <c r="A69" s="262" t="s">
        <v>160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9"/>
      <c r="N69" s="256"/>
      <c r="O69" s="1438"/>
      <c r="P69" s="1439"/>
      <c r="Q69" s="28"/>
      <c r="R69" s="1493"/>
      <c r="S69" s="1494"/>
      <c r="T69" s="28"/>
      <c r="U69" s="28"/>
      <c r="V69" s="270"/>
    </row>
    <row r="70" spans="1:22" s="66" customFormat="1" ht="18.75">
      <c r="A70" s="228"/>
      <c r="B70" s="27" t="s">
        <v>43</v>
      </c>
      <c r="C70" s="62"/>
      <c r="D70" s="63"/>
      <c r="E70" s="63"/>
      <c r="F70" s="64"/>
      <c r="G70" s="539">
        <v>1</v>
      </c>
      <c r="H70" s="5">
        <f t="shared" si="3"/>
        <v>30</v>
      </c>
      <c r="I70" s="30"/>
      <c r="J70" s="28"/>
      <c r="K70" s="28"/>
      <c r="L70" s="28"/>
      <c r="M70" s="249"/>
      <c r="N70" s="256"/>
      <c r="O70" s="1438"/>
      <c r="P70" s="1439"/>
      <c r="Q70" s="28"/>
      <c r="R70" s="1493"/>
      <c r="S70" s="1494"/>
      <c r="T70" s="28"/>
      <c r="U70" s="28"/>
      <c r="V70" s="270"/>
    </row>
    <row r="71" spans="1:22" s="66" customFormat="1" ht="18.75">
      <c r="A71" s="262" t="s">
        <v>161</v>
      </c>
      <c r="B71" s="27" t="s">
        <v>44</v>
      </c>
      <c r="C71" s="87"/>
      <c r="D71" s="63">
        <v>5</v>
      </c>
      <c r="E71" s="63"/>
      <c r="F71" s="64"/>
      <c r="G71" s="545">
        <v>4</v>
      </c>
      <c r="H71" s="5">
        <f t="shared" si="3"/>
        <v>120</v>
      </c>
      <c r="I71" s="30">
        <v>8</v>
      </c>
      <c r="J71" s="579">
        <v>6</v>
      </c>
      <c r="K71" s="28"/>
      <c r="L71" s="579">
        <v>2</v>
      </c>
      <c r="M71" s="249">
        <f>H71-I71</f>
        <v>112</v>
      </c>
      <c r="N71" s="256"/>
      <c r="O71" s="1438"/>
      <c r="P71" s="1439"/>
      <c r="Q71" s="28"/>
      <c r="R71" s="1493"/>
      <c r="S71" s="1494"/>
      <c r="T71" s="28" t="s">
        <v>106</v>
      </c>
      <c r="U71" s="32"/>
      <c r="V71" s="268"/>
    </row>
    <row r="72" spans="1:22" s="66" customFormat="1" ht="37.5">
      <c r="A72" s="262" t="s">
        <v>162</v>
      </c>
      <c r="B72" s="73" t="s">
        <v>56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9"/>
      <c r="N72" s="256"/>
      <c r="O72" s="1438"/>
      <c r="P72" s="1439"/>
      <c r="Q72" s="28"/>
      <c r="R72" s="1493"/>
      <c r="S72" s="1494"/>
      <c r="T72" s="32"/>
      <c r="U72" s="32"/>
      <c r="V72" s="268"/>
    </row>
    <row r="73" spans="1:22" s="66" customFormat="1" ht="18.75">
      <c r="A73" s="228"/>
      <c r="B73" s="27" t="s">
        <v>43</v>
      </c>
      <c r="C73" s="62"/>
      <c r="D73" s="63"/>
      <c r="E73" s="63"/>
      <c r="F73" s="64"/>
      <c r="G73" s="539">
        <v>2</v>
      </c>
      <c r="H73" s="5">
        <f t="shared" si="3"/>
        <v>60</v>
      </c>
      <c r="I73" s="28"/>
      <c r="J73" s="40"/>
      <c r="K73" s="40"/>
      <c r="L73" s="40"/>
      <c r="M73" s="249"/>
      <c r="N73" s="256"/>
      <c r="O73" s="1438"/>
      <c r="P73" s="1439"/>
      <c r="Q73" s="28"/>
      <c r="R73" s="1493"/>
      <c r="S73" s="1494"/>
      <c r="T73" s="32"/>
      <c r="U73" s="32"/>
      <c r="V73" s="268"/>
    </row>
    <row r="74" spans="1:22" s="66" customFormat="1" ht="18.75">
      <c r="A74" s="262" t="s">
        <v>163</v>
      </c>
      <c r="B74" s="27" t="s">
        <v>44</v>
      </c>
      <c r="C74" s="87"/>
      <c r="D74" s="63">
        <v>3</v>
      </c>
      <c r="E74" s="63"/>
      <c r="F74" s="64"/>
      <c r="G74" s="539">
        <v>3</v>
      </c>
      <c r="H74" s="5">
        <f t="shared" si="3"/>
        <v>90</v>
      </c>
      <c r="I74" s="30">
        <v>8</v>
      </c>
      <c r="J74" s="579">
        <v>8</v>
      </c>
      <c r="K74" s="28"/>
      <c r="L74" s="28"/>
      <c r="M74" s="249">
        <f>H74-I74</f>
        <v>82</v>
      </c>
      <c r="N74" s="256"/>
      <c r="O74" s="1438"/>
      <c r="P74" s="1439"/>
      <c r="Q74" s="28" t="s">
        <v>106</v>
      </c>
      <c r="R74" s="1493"/>
      <c r="S74" s="1494"/>
      <c r="T74" s="28"/>
      <c r="U74" s="28"/>
      <c r="V74" s="270"/>
    </row>
    <row r="75" spans="1:22" s="66" customFormat="1" ht="36.75" customHeight="1">
      <c r="A75" s="262" t="s">
        <v>164</v>
      </c>
      <c r="B75" s="344" t="s">
        <v>183</v>
      </c>
      <c r="C75" s="68"/>
      <c r="D75" s="71"/>
      <c r="E75" s="71"/>
      <c r="F75" s="69"/>
      <c r="G75" s="575">
        <f>G76+G77</f>
        <v>4</v>
      </c>
      <c r="H75" s="5">
        <f t="shared" si="3"/>
        <v>120</v>
      </c>
      <c r="I75" s="88"/>
      <c r="J75" s="89"/>
      <c r="K75" s="80"/>
      <c r="L75" s="79"/>
      <c r="M75" s="249"/>
      <c r="N75" s="274"/>
      <c r="O75" s="1438"/>
      <c r="P75" s="1439"/>
      <c r="Q75" s="80"/>
      <c r="R75" s="1493"/>
      <c r="S75" s="1494"/>
      <c r="T75" s="32"/>
      <c r="U75" s="32"/>
      <c r="V75" s="257"/>
    </row>
    <row r="76" spans="1:22" s="66" customFormat="1" ht="20.25" customHeight="1">
      <c r="A76" s="346" t="s">
        <v>167</v>
      </c>
      <c r="B76" s="345" t="s">
        <v>113</v>
      </c>
      <c r="C76" s="68"/>
      <c r="D76" s="71"/>
      <c r="E76" s="71"/>
      <c r="F76" s="69"/>
      <c r="G76" s="575">
        <v>2</v>
      </c>
      <c r="H76" s="5">
        <f t="shared" si="3"/>
        <v>60</v>
      </c>
      <c r="I76" s="88"/>
      <c r="J76" s="89"/>
      <c r="K76" s="80"/>
      <c r="L76" s="79"/>
      <c r="M76" s="249"/>
      <c r="N76" s="274"/>
      <c r="O76" s="1438"/>
      <c r="P76" s="1439"/>
      <c r="Q76" s="80"/>
      <c r="R76" s="1493"/>
      <c r="S76" s="1494"/>
      <c r="T76" s="32"/>
      <c r="U76" s="32"/>
      <c r="V76" s="257"/>
    </row>
    <row r="77" spans="1:22" s="66" customFormat="1" ht="20.25" customHeight="1">
      <c r="A77" s="346" t="s">
        <v>184</v>
      </c>
      <c r="B77" s="347" t="s">
        <v>185</v>
      </c>
      <c r="C77" s="68"/>
      <c r="D77" s="71"/>
      <c r="E77" s="71"/>
      <c r="F77" s="69"/>
      <c r="G77" s="575">
        <f>G78+G79</f>
        <v>2</v>
      </c>
      <c r="H77" s="5">
        <f t="shared" si="3"/>
        <v>60</v>
      </c>
      <c r="I77" s="88"/>
      <c r="J77" s="89"/>
      <c r="K77" s="80"/>
      <c r="L77" s="79"/>
      <c r="M77" s="249"/>
      <c r="N77" s="274"/>
      <c r="O77" s="1438"/>
      <c r="P77" s="1439"/>
      <c r="Q77" s="80"/>
      <c r="R77" s="1493"/>
      <c r="S77" s="1494"/>
      <c r="T77" s="32"/>
      <c r="U77" s="32"/>
      <c r="V77" s="257"/>
    </row>
    <row r="78" spans="1:22" s="66" customFormat="1" ht="17.25" customHeight="1">
      <c r="A78" s="262"/>
      <c r="B78" s="67" t="s">
        <v>43</v>
      </c>
      <c r="C78" s="68"/>
      <c r="D78" s="71"/>
      <c r="E78" s="71"/>
      <c r="F78" s="69"/>
      <c r="G78" s="576">
        <v>0.5</v>
      </c>
      <c r="H78" s="5">
        <f t="shared" si="3"/>
        <v>15</v>
      </c>
      <c r="I78" s="40"/>
      <c r="J78" s="40"/>
      <c r="K78" s="40"/>
      <c r="L78" s="40"/>
      <c r="M78" s="282"/>
      <c r="N78" s="274"/>
      <c r="O78" s="1438"/>
      <c r="P78" s="1439"/>
      <c r="Q78" s="80"/>
      <c r="R78" s="1493"/>
      <c r="S78" s="1494"/>
      <c r="T78" s="32"/>
      <c r="U78" s="32"/>
      <c r="V78" s="257"/>
    </row>
    <row r="79" spans="1:22" s="66" customFormat="1" ht="18" customHeight="1">
      <c r="A79" s="262" t="s">
        <v>167</v>
      </c>
      <c r="B79" s="67" t="s">
        <v>44</v>
      </c>
      <c r="C79" s="526">
        <v>5</v>
      </c>
      <c r="D79" s="71"/>
      <c r="E79" s="71"/>
      <c r="F79" s="69"/>
      <c r="G79" s="576">
        <v>1.5</v>
      </c>
      <c r="H79" s="5">
        <f t="shared" si="3"/>
        <v>45</v>
      </c>
      <c r="I79" s="95">
        <v>4</v>
      </c>
      <c r="J79" s="587">
        <v>4</v>
      </c>
      <c r="K79" s="40"/>
      <c r="L79" s="40"/>
      <c r="M79" s="282">
        <f>H79-I79</f>
        <v>41</v>
      </c>
      <c r="N79" s="274"/>
      <c r="O79" s="1438"/>
      <c r="P79" s="1439"/>
      <c r="Q79" s="80"/>
      <c r="R79" s="1493"/>
      <c r="S79" s="1494"/>
      <c r="T79" s="32" t="s">
        <v>99</v>
      </c>
      <c r="U79" s="181"/>
      <c r="V79" s="257"/>
    </row>
    <row r="80" spans="1:22" s="66" customFormat="1" ht="17.25" customHeight="1">
      <c r="A80" s="262" t="s">
        <v>165</v>
      </c>
      <c r="B80" s="73" t="s">
        <v>58</v>
      </c>
      <c r="C80" s="62"/>
      <c r="D80" s="63"/>
      <c r="E80" s="63"/>
      <c r="F80" s="64"/>
      <c r="G80" s="540">
        <f>G81+G82</f>
        <v>5.5</v>
      </c>
      <c r="H80" s="5">
        <f t="shared" si="3"/>
        <v>165</v>
      </c>
      <c r="I80" s="40"/>
      <c r="J80" s="97"/>
      <c r="K80" s="40"/>
      <c r="L80" s="152"/>
      <c r="M80" s="282"/>
      <c r="N80" s="256"/>
      <c r="O80" s="1438"/>
      <c r="P80" s="1439"/>
      <c r="Q80" s="28"/>
      <c r="R80" s="1493"/>
      <c r="S80" s="1494"/>
      <c r="T80" s="32"/>
      <c r="U80" s="32"/>
      <c r="V80" s="257"/>
    </row>
    <row r="81" spans="1:22" s="66" customFormat="1" ht="17.25" customHeight="1">
      <c r="A81" s="228"/>
      <c r="B81" s="27" t="s">
        <v>43</v>
      </c>
      <c r="C81" s="62"/>
      <c r="D81" s="63"/>
      <c r="E81" s="63"/>
      <c r="F81" s="64"/>
      <c r="G81" s="540">
        <v>1.5</v>
      </c>
      <c r="H81" s="5">
        <f t="shared" si="3"/>
        <v>45</v>
      </c>
      <c r="I81" s="40"/>
      <c r="J81" s="97"/>
      <c r="K81" s="40"/>
      <c r="L81" s="152"/>
      <c r="M81" s="282"/>
      <c r="N81" s="256"/>
      <c r="O81" s="1438"/>
      <c r="P81" s="1439"/>
      <c r="Q81" s="28"/>
      <c r="R81" s="1493"/>
      <c r="S81" s="1494"/>
      <c r="T81" s="32"/>
      <c r="U81" s="32"/>
      <c r="V81" s="257"/>
    </row>
    <row r="82" spans="1:22" s="84" customFormat="1" ht="18.75">
      <c r="A82" s="283"/>
      <c r="B82" s="27" t="s">
        <v>44</v>
      </c>
      <c r="C82" s="62"/>
      <c r="D82" s="63"/>
      <c r="E82" s="63"/>
      <c r="F82" s="64"/>
      <c r="G82" s="541">
        <v>4</v>
      </c>
      <c r="H82" s="5">
        <f t="shared" si="3"/>
        <v>120</v>
      </c>
      <c r="I82" s="30">
        <v>12</v>
      </c>
      <c r="J82" s="587">
        <v>12</v>
      </c>
      <c r="K82" s="40"/>
      <c r="L82" s="40"/>
      <c r="M82" s="249">
        <f>H82-I82</f>
        <v>108</v>
      </c>
      <c r="N82" s="256"/>
      <c r="O82" s="1438"/>
      <c r="P82" s="1439"/>
      <c r="Q82" s="28"/>
      <c r="R82" s="1493"/>
      <c r="S82" s="1494"/>
      <c r="T82" s="40"/>
      <c r="U82" s="40"/>
      <c r="V82" s="294"/>
    </row>
    <row r="83" spans="1:22" s="84" customFormat="1" ht="19.5" customHeight="1">
      <c r="A83" s="262" t="s">
        <v>168</v>
      </c>
      <c r="B83" s="73" t="s">
        <v>58</v>
      </c>
      <c r="C83" s="62"/>
      <c r="D83" s="63">
        <v>5</v>
      </c>
      <c r="E83" s="63"/>
      <c r="F83" s="64"/>
      <c r="G83" s="539">
        <v>1.5</v>
      </c>
      <c r="H83" s="5">
        <f t="shared" si="3"/>
        <v>45</v>
      </c>
      <c r="I83" s="30">
        <v>4</v>
      </c>
      <c r="J83" s="587">
        <v>4</v>
      </c>
      <c r="K83" s="40"/>
      <c r="L83" s="40"/>
      <c r="M83" s="249">
        <f>H83-I83</f>
        <v>41</v>
      </c>
      <c r="N83" s="256"/>
      <c r="O83" s="1438"/>
      <c r="P83" s="1439"/>
      <c r="Q83" s="28"/>
      <c r="R83" s="1493"/>
      <c r="S83" s="1494"/>
      <c r="T83" s="40" t="s">
        <v>99</v>
      </c>
      <c r="U83" s="40"/>
      <c r="V83" s="294"/>
    </row>
    <row r="84" spans="1:22" s="66" customFormat="1" ht="19.5" customHeight="1">
      <c r="A84" s="262" t="s">
        <v>169</v>
      </c>
      <c r="B84" s="73" t="s">
        <v>58</v>
      </c>
      <c r="C84" s="63">
        <v>6</v>
      </c>
      <c r="D84" s="63"/>
      <c r="E84" s="63"/>
      <c r="F84" s="64"/>
      <c r="G84" s="539">
        <v>2.5</v>
      </c>
      <c r="H84" s="5">
        <f t="shared" si="3"/>
        <v>75</v>
      </c>
      <c r="I84" s="30">
        <v>8</v>
      </c>
      <c r="J84" s="587">
        <v>8</v>
      </c>
      <c r="K84" s="40"/>
      <c r="L84" s="40"/>
      <c r="M84" s="249">
        <f>H84-I84</f>
        <v>67</v>
      </c>
      <c r="N84" s="256"/>
      <c r="O84" s="1438"/>
      <c r="P84" s="1439"/>
      <c r="Q84" s="28"/>
      <c r="R84" s="1493"/>
      <c r="S84" s="1494"/>
      <c r="T84" s="40"/>
      <c r="U84" s="40" t="s">
        <v>106</v>
      </c>
      <c r="V84" s="257"/>
    </row>
    <row r="85" spans="1:22" s="66" customFormat="1" ht="18.75">
      <c r="A85" s="262" t="s">
        <v>166</v>
      </c>
      <c r="B85" s="85" t="s">
        <v>28</v>
      </c>
      <c r="C85" s="63"/>
      <c r="D85" s="62"/>
      <c r="E85" s="62"/>
      <c r="F85" s="64"/>
      <c r="G85" s="539">
        <f>G86+G87</f>
        <v>12</v>
      </c>
      <c r="H85" s="5">
        <f t="shared" si="3"/>
        <v>360</v>
      </c>
      <c r="I85" s="30"/>
      <c r="J85" s="28"/>
      <c r="K85" s="28"/>
      <c r="L85" s="28"/>
      <c r="M85" s="249"/>
      <c r="N85" s="256"/>
      <c r="O85" s="1438"/>
      <c r="P85" s="1439"/>
      <c r="Q85" s="28"/>
      <c r="R85" s="1493"/>
      <c r="S85" s="1494"/>
      <c r="T85" s="36"/>
      <c r="U85" s="36"/>
      <c r="V85" s="270"/>
    </row>
    <row r="86" spans="1:22" s="66" customFormat="1" ht="18.75">
      <c r="A86" s="228"/>
      <c r="B86" s="27" t="s">
        <v>43</v>
      </c>
      <c r="C86" s="63"/>
      <c r="D86" s="62"/>
      <c r="E86" s="62"/>
      <c r="F86" s="64"/>
      <c r="G86" s="539">
        <v>3.5</v>
      </c>
      <c r="H86" s="5">
        <f t="shared" si="3"/>
        <v>105</v>
      </c>
      <c r="I86" s="28"/>
      <c r="J86" s="28"/>
      <c r="K86" s="28"/>
      <c r="L86" s="28"/>
      <c r="M86" s="249"/>
      <c r="N86" s="256"/>
      <c r="O86" s="1438"/>
      <c r="P86" s="1439"/>
      <c r="Q86" s="28"/>
      <c r="R86" s="1493"/>
      <c r="S86" s="1494"/>
      <c r="T86" s="36"/>
      <c r="U86" s="36"/>
      <c r="V86" s="270"/>
    </row>
    <row r="87" spans="1:22" s="66" customFormat="1" ht="18.75">
      <c r="A87" s="228"/>
      <c r="B87" s="27" t="s">
        <v>44</v>
      </c>
      <c r="C87" s="63"/>
      <c r="D87" s="62"/>
      <c r="E87" s="62"/>
      <c r="F87" s="64"/>
      <c r="G87" s="539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84">
        <f>M88+M89+M90</f>
        <v>235</v>
      </c>
      <c r="N87" s="256"/>
      <c r="O87" s="1438"/>
      <c r="P87" s="1439"/>
      <c r="Q87" s="28"/>
      <c r="R87" s="1493"/>
      <c r="S87" s="1494"/>
      <c r="T87" s="36"/>
      <c r="U87" s="36"/>
      <c r="V87" s="270"/>
    </row>
    <row r="88" spans="1:22" s="66" customFormat="1" ht="22.5" customHeight="1">
      <c r="A88" s="262" t="s">
        <v>170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79">
        <v>6</v>
      </c>
      <c r="K88" s="28"/>
      <c r="L88" s="579">
        <v>2</v>
      </c>
      <c r="M88" s="249">
        <f>H88-I88</f>
        <v>97</v>
      </c>
      <c r="N88" s="256"/>
      <c r="O88" s="1438"/>
      <c r="P88" s="1439"/>
      <c r="Q88" s="28" t="s">
        <v>106</v>
      </c>
      <c r="R88" s="1493"/>
      <c r="S88" s="1494"/>
      <c r="T88" s="36"/>
      <c r="U88" s="36"/>
      <c r="V88" s="270"/>
    </row>
    <row r="89" spans="1:22" s="66" customFormat="1" ht="18.75">
      <c r="A89" s="262" t="s">
        <v>171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79">
        <v>6</v>
      </c>
      <c r="K89" s="28"/>
      <c r="L89" s="579">
        <v>2</v>
      </c>
      <c r="M89" s="249">
        <f>H89-I89</f>
        <v>112</v>
      </c>
      <c r="N89" s="256"/>
      <c r="O89" s="1438"/>
      <c r="P89" s="1439"/>
      <c r="Q89" s="28"/>
      <c r="R89" s="1440" t="s">
        <v>106</v>
      </c>
      <c r="S89" s="1441"/>
      <c r="T89" s="36"/>
      <c r="U89" s="36"/>
      <c r="V89" s="270"/>
    </row>
    <row r="90" spans="1:22" s="66" customFormat="1" ht="37.5">
      <c r="A90" s="262" t="s">
        <v>172</v>
      </c>
      <c r="B90" s="85" t="s">
        <v>39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79">
        <v>4</v>
      </c>
      <c r="M90" s="249">
        <f>H90-I90</f>
        <v>26</v>
      </c>
      <c r="N90" s="256"/>
      <c r="O90" s="1438"/>
      <c r="P90" s="1439"/>
      <c r="Q90" s="28"/>
      <c r="R90" s="1440" t="s">
        <v>99</v>
      </c>
      <c r="S90" s="1441"/>
      <c r="T90" s="36"/>
      <c r="U90" s="36"/>
      <c r="V90" s="248"/>
    </row>
    <row r="91" spans="1:22" s="66" customFormat="1" ht="18.75">
      <c r="A91" s="262" t="s">
        <v>173</v>
      </c>
      <c r="B91" s="73" t="s">
        <v>30</v>
      </c>
      <c r="C91" s="63"/>
      <c r="D91" s="62"/>
      <c r="E91" s="62"/>
      <c r="F91" s="64"/>
      <c r="G91" s="539">
        <f>G92+G93</f>
        <v>5.5</v>
      </c>
      <c r="H91" s="5">
        <f t="shared" si="3"/>
        <v>165</v>
      </c>
      <c r="I91" s="28"/>
      <c r="J91" s="28"/>
      <c r="K91" s="28"/>
      <c r="L91" s="28"/>
      <c r="M91" s="249"/>
      <c r="N91" s="256"/>
      <c r="O91" s="1438"/>
      <c r="P91" s="1439"/>
      <c r="Q91" s="28"/>
      <c r="R91" s="1440"/>
      <c r="S91" s="1441"/>
      <c r="T91" s="36"/>
      <c r="U91" s="36"/>
      <c r="V91" s="248"/>
    </row>
    <row r="92" spans="1:22" s="66" customFormat="1" ht="18.75">
      <c r="A92" s="228"/>
      <c r="B92" s="27" t="s">
        <v>43</v>
      </c>
      <c r="C92" s="63"/>
      <c r="D92" s="62"/>
      <c r="E92" s="62"/>
      <c r="F92" s="64"/>
      <c r="G92" s="539">
        <v>1.5</v>
      </c>
      <c r="H92" s="5">
        <f t="shared" si="3"/>
        <v>45</v>
      </c>
      <c r="I92" s="28"/>
      <c r="J92" s="28"/>
      <c r="K92" s="28"/>
      <c r="L92" s="28"/>
      <c r="M92" s="249"/>
      <c r="N92" s="256"/>
      <c r="O92" s="1438"/>
      <c r="P92" s="1439"/>
      <c r="Q92" s="28"/>
      <c r="R92" s="1440"/>
      <c r="S92" s="1441"/>
      <c r="T92" s="36"/>
      <c r="U92" s="36"/>
      <c r="V92" s="248"/>
    </row>
    <row r="93" spans="1:22" s="66" customFormat="1" ht="18.75">
      <c r="A93" s="281"/>
      <c r="B93" s="27" t="s">
        <v>44</v>
      </c>
      <c r="C93" s="63"/>
      <c r="D93" s="62"/>
      <c r="E93" s="62"/>
      <c r="F93" s="64"/>
      <c r="G93" s="539">
        <v>4</v>
      </c>
      <c r="H93" s="5">
        <f t="shared" si="3"/>
        <v>120</v>
      </c>
      <c r="I93" s="579">
        <v>16</v>
      </c>
      <c r="J93" s="579">
        <v>8</v>
      </c>
      <c r="K93" s="28"/>
      <c r="L93" s="579">
        <v>8</v>
      </c>
      <c r="M93" s="249"/>
      <c r="N93" s="256"/>
      <c r="O93" s="1438"/>
      <c r="P93" s="1439"/>
      <c r="Q93" s="28"/>
      <c r="R93" s="1440"/>
      <c r="S93" s="1441"/>
      <c r="T93" s="36"/>
      <c r="U93" s="36"/>
      <c r="V93" s="248"/>
    </row>
    <row r="94" spans="1:22" s="66" customFormat="1" ht="18.75" customHeight="1">
      <c r="A94" s="262" t="s">
        <v>174</v>
      </c>
      <c r="B94" s="73" t="s">
        <v>30</v>
      </c>
      <c r="C94" s="63">
        <v>3</v>
      </c>
      <c r="D94" s="63"/>
      <c r="E94" s="63"/>
      <c r="F94" s="64"/>
      <c r="G94" s="539">
        <v>3.5</v>
      </c>
      <c r="H94" s="5">
        <f t="shared" si="3"/>
        <v>105</v>
      </c>
      <c r="I94" s="30">
        <v>12</v>
      </c>
      <c r="J94" s="587">
        <v>8</v>
      </c>
      <c r="K94" s="40"/>
      <c r="L94" s="587">
        <v>4</v>
      </c>
      <c r="M94" s="249">
        <f>H94-I94</f>
        <v>93</v>
      </c>
      <c r="N94" s="256"/>
      <c r="O94" s="1438"/>
      <c r="P94" s="1439"/>
      <c r="Q94" s="28" t="s">
        <v>100</v>
      </c>
      <c r="R94" s="1440"/>
      <c r="S94" s="1441"/>
      <c r="T94" s="40"/>
      <c r="U94" s="40"/>
      <c r="V94" s="257"/>
    </row>
    <row r="95" spans="1:22" s="66" customFormat="1" ht="35.25" customHeight="1" thickBot="1">
      <c r="A95" s="262" t="s">
        <v>175</v>
      </c>
      <c r="B95" s="180" t="s">
        <v>60</v>
      </c>
      <c r="C95" s="137"/>
      <c r="D95" s="130"/>
      <c r="E95" s="130"/>
      <c r="F95" s="138">
        <v>3</v>
      </c>
      <c r="G95" s="542">
        <v>0.5</v>
      </c>
      <c r="H95" s="5">
        <f t="shared" si="3"/>
        <v>15</v>
      </c>
      <c r="I95" s="43">
        <v>4</v>
      </c>
      <c r="J95" s="41"/>
      <c r="K95" s="41"/>
      <c r="L95" s="609">
        <v>4</v>
      </c>
      <c r="M95" s="285">
        <f>H95-I95</f>
        <v>11</v>
      </c>
      <c r="N95" s="295"/>
      <c r="O95" s="1438"/>
      <c r="P95" s="1439"/>
      <c r="Q95" s="41" t="s">
        <v>99</v>
      </c>
      <c r="R95" s="1440"/>
      <c r="S95" s="1441"/>
      <c r="T95" s="139"/>
      <c r="U95" s="139"/>
      <c r="V95" s="296"/>
    </row>
    <row r="96" spans="1:24" s="66" customFormat="1" ht="18.75" customHeight="1" thickBot="1">
      <c r="A96" s="1474" t="s">
        <v>75</v>
      </c>
      <c r="B96" s="1475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9">
        <f>M59+M68+M62+M71+M74+M75+M82+M87+M93</f>
        <v>953</v>
      </c>
      <c r="N96" s="514" t="s">
        <v>103</v>
      </c>
      <c r="O96" s="1495" t="s">
        <v>99</v>
      </c>
      <c r="P96" s="1496"/>
      <c r="Q96" s="578" t="s">
        <v>267</v>
      </c>
      <c r="R96" s="1497" t="s">
        <v>268</v>
      </c>
      <c r="S96" s="1498"/>
      <c r="T96" s="58" t="s">
        <v>269</v>
      </c>
      <c r="U96" s="58" t="s">
        <v>106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446" t="s">
        <v>76</v>
      </c>
      <c r="B97" s="1447"/>
      <c r="C97" s="213"/>
      <c r="D97" s="213"/>
      <c r="E97" s="213"/>
      <c r="F97" s="214"/>
      <c r="G97" s="215">
        <f>G67+G61+G70+G73+G81+G86+G92+G78+G76</f>
        <v>16</v>
      </c>
      <c r="H97" s="215">
        <f>H67+H61+H70+H73+H81+H86+H92+H78+H76</f>
        <v>480</v>
      </c>
      <c r="I97" s="215"/>
      <c r="J97" s="216"/>
      <c r="K97" s="216"/>
      <c r="L97" s="216"/>
      <c r="M97" s="286"/>
      <c r="N97" s="297"/>
      <c r="O97" s="1478"/>
      <c r="P97" s="1479"/>
      <c r="Q97" s="216"/>
      <c r="R97" s="1478"/>
      <c r="S97" s="1479"/>
      <c r="T97" s="217"/>
      <c r="U97" s="217"/>
      <c r="V97" s="218"/>
      <c r="W97" s="66">
        <f t="shared" si="5"/>
        <v>480</v>
      </c>
      <c r="X97" s="66">
        <v>4</v>
      </c>
    </row>
    <row r="98" spans="1:25" s="66" customFormat="1" ht="19.5" thickBot="1">
      <c r="A98" s="1476" t="s">
        <v>26</v>
      </c>
      <c r="B98" s="1477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9"/>
      <c r="N98" s="276"/>
      <c r="O98" s="1478"/>
      <c r="P98" s="1479"/>
      <c r="Q98" s="93"/>
      <c r="R98" s="1478"/>
      <c r="S98" s="1479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499" t="s">
        <v>81</v>
      </c>
      <c r="B99" s="1450"/>
      <c r="C99" s="221"/>
      <c r="D99" s="222"/>
      <c r="E99" s="222"/>
      <c r="F99" s="221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7"/>
      <c r="N99" s="298"/>
      <c r="O99" s="1500"/>
      <c r="P99" s="1501"/>
      <c r="Q99" s="110"/>
      <c r="R99" s="1502"/>
      <c r="S99" s="1503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504" t="s">
        <v>43</v>
      </c>
      <c r="B100" s="1505"/>
      <c r="C100" s="221"/>
      <c r="D100" s="222"/>
      <c r="E100" s="222"/>
      <c r="F100" s="221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7"/>
      <c r="N100" s="299"/>
      <c r="O100" s="1506"/>
      <c r="P100" s="1507"/>
      <c r="Q100" s="116"/>
      <c r="R100" s="1508"/>
      <c r="S100" s="1509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510" t="s">
        <v>82</v>
      </c>
      <c r="B101" s="1511"/>
      <c r="C101" s="223"/>
      <c r="D101" s="224"/>
      <c r="E101" s="224"/>
      <c r="F101" s="223"/>
      <c r="G101" s="577">
        <f>G21+G53+G96</f>
        <v>80</v>
      </c>
      <c r="H101" s="225">
        <f>H21+H53+H96+H168</f>
        <v>2985</v>
      </c>
      <c r="I101" s="225">
        <f>I21+I53+I96+I168</f>
        <v>206</v>
      </c>
      <c r="J101" s="225"/>
      <c r="K101" s="225"/>
      <c r="L101" s="225"/>
      <c r="M101" s="288">
        <f>M21+M53+M96+M168</f>
        <v>2048</v>
      </c>
      <c r="N101" s="300"/>
      <c r="O101" s="1506"/>
      <c r="P101" s="1507"/>
      <c r="Q101" s="120"/>
      <c r="R101" s="1508"/>
      <c r="S101" s="1509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512" t="s">
        <v>187</v>
      </c>
      <c r="B102" s="1513"/>
      <c r="C102" s="1513"/>
      <c r="D102" s="1513"/>
      <c r="E102" s="1513"/>
      <c r="F102" s="1513"/>
      <c r="G102" s="1513"/>
      <c r="H102" s="1513"/>
      <c r="I102" s="1513"/>
      <c r="J102" s="1513"/>
      <c r="K102" s="1513"/>
      <c r="L102" s="1513"/>
      <c r="M102" s="1513"/>
      <c r="N102" s="1513"/>
      <c r="O102" s="1513"/>
      <c r="P102" s="1513"/>
      <c r="Q102" s="1513"/>
      <c r="R102" s="1513"/>
      <c r="S102" s="1513"/>
      <c r="T102" s="1513"/>
      <c r="U102" s="1513"/>
      <c r="V102" s="1513"/>
      <c r="W102" s="113"/>
      <c r="X102" s="113"/>
      <c r="Y102" s="113"/>
    </row>
    <row r="103" spans="1:34" s="22" customFormat="1" ht="22.5" customHeight="1" thickBot="1">
      <c r="A103" s="1514" t="s">
        <v>188</v>
      </c>
      <c r="B103" s="1515"/>
      <c r="C103" s="1515"/>
      <c r="D103" s="1515"/>
      <c r="E103" s="1515"/>
      <c r="F103" s="1515"/>
      <c r="G103" s="1515"/>
      <c r="H103" s="1515"/>
      <c r="I103" s="1515"/>
      <c r="J103" s="1515"/>
      <c r="K103" s="1515"/>
      <c r="L103" s="1515"/>
      <c r="M103" s="1515"/>
      <c r="N103" s="1515"/>
      <c r="O103" s="1515"/>
      <c r="P103" s="1515"/>
      <c r="Q103" s="1515"/>
      <c r="R103" s="1515"/>
      <c r="S103" s="1515"/>
      <c r="T103" s="1515"/>
      <c r="U103" s="1515"/>
      <c r="V103" s="1516"/>
      <c r="W103" s="19">
        <f>G98+G55+G23</f>
        <v>140.5</v>
      </c>
      <c r="X103" s="20"/>
      <c r="Y103" s="1249"/>
      <c r="Z103" s="1249"/>
      <c r="AA103" s="1249"/>
      <c r="AB103" s="1249"/>
      <c r="AC103" s="1249"/>
      <c r="AD103" s="1249"/>
      <c r="AE103" s="1249"/>
      <c r="AF103" s="1249"/>
      <c r="AG103" s="1249"/>
      <c r="AH103" s="1249"/>
    </row>
    <row r="104" spans="1:34" s="22" customFormat="1" ht="17.25" customHeight="1">
      <c r="A104" s="381"/>
      <c r="B104" s="382"/>
      <c r="C104" s="325"/>
      <c r="D104" s="326"/>
      <c r="E104" s="326"/>
      <c r="F104" s="327"/>
      <c r="G104" s="328"/>
      <c r="H104" s="329"/>
      <c r="I104" s="383"/>
      <c r="J104" s="383"/>
      <c r="K104" s="383"/>
      <c r="L104" s="383"/>
      <c r="M104" s="386"/>
      <c r="N104" s="388"/>
      <c r="O104" s="1517"/>
      <c r="P104" s="1518"/>
      <c r="Q104" s="383"/>
      <c r="R104" s="1517"/>
      <c r="S104" s="1518"/>
      <c r="T104" s="383"/>
      <c r="U104" s="383"/>
      <c r="V104" s="384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72"/>
      <c r="B105" s="373"/>
      <c r="C105" s="127"/>
      <c r="D105" s="40"/>
      <c r="E105" s="40"/>
      <c r="F105" s="82"/>
      <c r="G105" s="96"/>
      <c r="H105" s="144"/>
      <c r="I105" s="377"/>
      <c r="J105" s="377"/>
      <c r="K105" s="377"/>
      <c r="L105" s="377"/>
      <c r="M105" s="387"/>
      <c r="N105" s="389"/>
      <c r="O105" s="1519"/>
      <c r="P105" s="1520"/>
      <c r="Q105" s="377"/>
      <c r="R105" s="1519"/>
      <c r="S105" s="1520"/>
      <c r="T105" s="377"/>
      <c r="U105" s="377"/>
      <c r="V105" s="385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72"/>
      <c r="B106" s="373"/>
      <c r="C106" s="374"/>
      <c r="D106" s="40"/>
      <c r="E106" s="40"/>
      <c r="F106" s="374"/>
      <c r="G106" s="375"/>
      <c r="H106" s="144"/>
      <c r="I106" s="377"/>
      <c r="J106" s="377"/>
      <c r="K106" s="377"/>
      <c r="L106" s="377"/>
      <c r="M106" s="387"/>
      <c r="N106" s="389"/>
      <c r="O106" s="1519"/>
      <c r="P106" s="1520"/>
      <c r="Q106" s="377"/>
      <c r="R106" s="1519"/>
      <c r="S106" s="1520"/>
      <c r="T106" s="377"/>
      <c r="U106" s="377"/>
      <c r="V106" s="385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90"/>
      <c r="B107" s="391"/>
      <c r="C107" s="131"/>
      <c r="D107" s="139"/>
      <c r="E107" s="139"/>
      <c r="F107" s="219"/>
      <c r="G107" s="392"/>
      <c r="H107" s="220"/>
      <c r="I107" s="393"/>
      <c r="J107" s="393"/>
      <c r="K107" s="393"/>
      <c r="L107" s="393"/>
      <c r="M107" s="394"/>
      <c r="N107" s="395"/>
      <c r="O107" s="1519"/>
      <c r="P107" s="1520"/>
      <c r="Q107" s="393"/>
      <c r="R107" s="1519"/>
      <c r="S107" s="1520"/>
      <c r="T107" s="393"/>
      <c r="U107" s="393"/>
      <c r="V107" s="396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521"/>
      <c r="B108" s="1496"/>
      <c r="C108" s="53"/>
      <c r="D108" s="54"/>
      <c r="E108" s="54"/>
      <c r="F108" s="55"/>
      <c r="G108" s="143"/>
      <c r="H108" s="56"/>
      <c r="I108" s="334"/>
      <c r="J108" s="334"/>
      <c r="K108" s="334"/>
      <c r="L108" s="334"/>
      <c r="M108" s="397"/>
      <c r="N108" s="333"/>
      <c r="O108" s="1522"/>
      <c r="P108" s="1523"/>
      <c r="Q108" s="334"/>
      <c r="R108" s="1522"/>
      <c r="S108" s="1523"/>
      <c r="T108" s="334"/>
      <c r="U108" s="334"/>
      <c r="V108" s="335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524" t="s">
        <v>190</v>
      </c>
      <c r="B109" s="1249"/>
      <c r="C109" s="1249"/>
      <c r="D109" s="1249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61" t="s">
        <v>176</v>
      </c>
      <c r="B110" s="301" t="s">
        <v>116</v>
      </c>
      <c r="C110" s="302">
        <v>5</v>
      </c>
      <c r="D110" s="302"/>
      <c r="E110" s="302"/>
      <c r="F110" s="303"/>
      <c r="G110" s="304">
        <f>G111+G112</f>
        <v>3</v>
      </c>
      <c r="H110" s="343">
        <f aca="true" t="shared" si="6" ref="H110:H116">G110*30</f>
        <v>90</v>
      </c>
      <c r="I110" s="305"/>
      <c r="J110" s="306"/>
      <c r="K110" s="306"/>
      <c r="L110" s="306"/>
      <c r="M110" s="403"/>
      <c r="N110" s="307"/>
      <c r="O110" s="1525"/>
      <c r="P110" s="1526"/>
      <c r="Q110" s="308"/>
      <c r="R110" s="1310"/>
      <c r="S110" s="1311"/>
      <c r="T110" s="309"/>
      <c r="U110" s="309"/>
      <c r="V110" s="255"/>
    </row>
    <row r="111" spans="1:22" s="66" customFormat="1" ht="18.75">
      <c r="A111" s="348"/>
      <c r="B111" s="355" t="s">
        <v>43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85"/>
      <c r="J111" s="184"/>
      <c r="K111" s="184"/>
      <c r="L111" s="184"/>
      <c r="M111" s="404"/>
      <c r="N111" s="310"/>
      <c r="O111" s="1466"/>
      <c r="P111" s="1467"/>
      <c r="Q111" s="359"/>
      <c r="R111" s="1305"/>
      <c r="S111" s="1306"/>
      <c r="T111" s="44"/>
      <c r="U111" s="32"/>
      <c r="V111" s="257"/>
    </row>
    <row r="112" spans="1:22" s="66" customFormat="1" ht="18.75">
      <c r="A112" s="348"/>
      <c r="B112" s="356" t="s">
        <v>44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83">
        <v>4</v>
      </c>
      <c r="J112" s="510" t="s">
        <v>99</v>
      </c>
      <c r="K112" s="182"/>
      <c r="L112" s="182"/>
      <c r="M112" s="405">
        <f>H112-I112</f>
        <v>41</v>
      </c>
      <c r="N112" s="272"/>
      <c r="O112" s="1466"/>
      <c r="P112" s="1467"/>
      <c r="Q112" s="34"/>
      <c r="R112" s="1305"/>
      <c r="S112" s="1306"/>
      <c r="T112" s="32" t="s">
        <v>99</v>
      </c>
      <c r="U112" s="32"/>
      <c r="V112" s="257"/>
    </row>
    <row r="113" spans="1:25" s="24" customFormat="1" ht="19.5" customHeight="1">
      <c r="A113" s="262" t="s">
        <v>177</v>
      </c>
      <c r="B113" s="129" t="s">
        <v>211</v>
      </c>
      <c r="C113" s="357"/>
      <c r="D113" s="357">
        <v>4</v>
      </c>
      <c r="E113" s="357"/>
      <c r="F113" s="357"/>
      <c r="G113" s="358">
        <v>3</v>
      </c>
      <c r="H113" s="362">
        <f t="shared" si="6"/>
        <v>90</v>
      </c>
      <c r="I113" s="363">
        <v>8</v>
      </c>
      <c r="J113" s="351" t="s">
        <v>99</v>
      </c>
      <c r="K113" s="580" t="s">
        <v>99</v>
      </c>
      <c r="L113" s="351"/>
      <c r="M113" s="406">
        <f>H113-I113</f>
        <v>82</v>
      </c>
      <c r="N113" s="349"/>
      <c r="O113" s="1466"/>
      <c r="P113" s="1467"/>
      <c r="Q113" s="350"/>
      <c r="R113" s="1468" t="s">
        <v>106</v>
      </c>
      <c r="S113" s="1469"/>
      <c r="T113" s="352"/>
      <c r="U113" s="353"/>
      <c r="V113" s="354"/>
      <c r="W113" s="128"/>
      <c r="X113" s="128"/>
      <c r="Y113" s="128"/>
    </row>
    <row r="114" spans="1:25" s="24" customFormat="1" ht="19.5" customHeight="1">
      <c r="A114" s="262" t="s">
        <v>178</v>
      </c>
      <c r="B114" s="364" t="s">
        <v>117</v>
      </c>
      <c r="C114" s="365"/>
      <c r="D114" s="365"/>
      <c r="E114" s="365"/>
      <c r="F114" s="365"/>
      <c r="G114" s="366">
        <f>G115+G116</f>
        <v>6</v>
      </c>
      <c r="H114" s="5">
        <f t="shared" si="6"/>
        <v>180</v>
      </c>
      <c r="I114" s="30"/>
      <c r="J114" s="74"/>
      <c r="K114" s="74"/>
      <c r="L114" s="74"/>
      <c r="M114" s="407"/>
      <c r="N114" s="319"/>
      <c r="O114" s="1466"/>
      <c r="P114" s="1467"/>
      <c r="Q114" s="367"/>
      <c r="R114" s="1527"/>
      <c r="S114" s="1528"/>
      <c r="T114" s="127"/>
      <c r="U114" s="127"/>
      <c r="V114" s="409"/>
      <c r="W114" s="128"/>
      <c r="X114" s="128"/>
      <c r="Y114" s="128"/>
    </row>
    <row r="115" spans="1:25" s="24" customFormat="1" ht="19.5" customHeight="1">
      <c r="A115" s="262"/>
      <c r="B115" s="360" t="s">
        <v>43</v>
      </c>
      <c r="C115" s="365"/>
      <c r="D115" s="365"/>
      <c r="E115" s="365"/>
      <c r="F115" s="365"/>
      <c r="G115" s="366">
        <v>2</v>
      </c>
      <c r="H115" s="5">
        <f t="shared" si="6"/>
        <v>60</v>
      </c>
      <c r="I115" s="30"/>
      <c r="J115" s="74"/>
      <c r="K115" s="74"/>
      <c r="L115" s="74"/>
      <c r="M115" s="407"/>
      <c r="N115" s="319"/>
      <c r="O115" s="1466"/>
      <c r="P115" s="1467"/>
      <c r="Q115" s="367"/>
      <c r="R115" s="1527"/>
      <c r="S115" s="1528"/>
      <c r="T115" s="127"/>
      <c r="U115" s="127"/>
      <c r="V115" s="409"/>
      <c r="W115" s="128"/>
      <c r="X115" s="128"/>
      <c r="Y115" s="128"/>
    </row>
    <row r="116" spans="1:22" s="66" customFormat="1" ht="19.5" customHeight="1" thickBot="1">
      <c r="A116" s="398"/>
      <c r="B116" s="361" t="s">
        <v>44</v>
      </c>
      <c r="C116" s="527">
        <v>2</v>
      </c>
      <c r="D116" s="125"/>
      <c r="E116" s="125"/>
      <c r="F116" s="126"/>
      <c r="G116" s="151">
        <v>4</v>
      </c>
      <c r="H116" s="206">
        <f t="shared" si="6"/>
        <v>120</v>
      </c>
      <c r="I116" s="185">
        <v>10</v>
      </c>
      <c r="J116" s="513" t="s">
        <v>106</v>
      </c>
      <c r="K116" s="184"/>
      <c r="L116" s="513" t="s">
        <v>227</v>
      </c>
      <c r="M116" s="404">
        <f>H116-I116</f>
        <v>110</v>
      </c>
      <c r="N116" s="310"/>
      <c r="O116" s="1529" t="s">
        <v>228</v>
      </c>
      <c r="P116" s="1530"/>
      <c r="Q116" s="186"/>
      <c r="R116" s="1527"/>
      <c r="S116" s="1528"/>
      <c r="T116" s="41"/>
      <c r="U116" s="41"/>
      <c r="V116" s="311"/>
    </row>
    <row r="117" spans="1:22" s="66" customFormat="1" ht="19.5" customHeight="1" thickBot="1">
      <c r="A117" s="1531" t="s">
        <v>186</v>
      </c>
      <c r="B117" s="1532"/>
      <c r="C117" s="368"/>
      <c r="D117" s="369"/>
      <c r="E117" s="369"/>
      <c r="F117" s="370"/>
      <c r="G117" s="371">
        <f>G111+G115</f>
        <v>3.5</v>
      </c>
      <c r="H117" s="371">
        <f>H111+H115</f>
        <v>105</v>
      </c>
      <c r="I117" s="399"/>
      <c r="J117" s="400"/>
      <c r="K117" s="400"/>
      <c r="L117" s="400"/>
      <c r="M117" s="408"/>
      <c r="N117" s="410"/>
      <c r="O117" s="1533"/>
      <c r="P117" s="1534"/>
      <c r="Q117" s="401"/>
      <c r="R117" s="1367"/>
      <c r="S117" s="1368"/>
      <c r="T117" s="104"/>
      <c r="U117" s="104"/>
      <c r="V117" s="402"/>
    </row>
    <row r="118" spans="1:22" s="66" customFormat="1" ht="19.5" customHeight="1" thickBot="1">
      <c r="A118" s="1476" t="s">
        <v>75</v>
      </c>
      <c r="B118" s="1477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515">
        <f>M110+M116+M113</f>
        <v>192</v>
      </c>
      <c r="N118" s="276"/>
      <c r="O118" s="1495" t="s">
        <v>228</v>
      </c>
      <c r="P118" s="1496"/>
      <c r="Q118" s="93"/>
      <c r="R118" s="1495" t="s">
        <v>106</v>
      </c>
      <c r="S118" s="1496"/>
      <c r="T118" s="58" t="s">
        <v>99</v>
      </c>
      <c r="U118" s="58"/>
      <c r="V118" s="94"/>
    </row>
    <row r="119" spans="1:22" s="66" customFormat="1" ht="19.5" customHeight="1" thickBot="1">
      <c r="A119" s="1476" t="s">
        <v>26</v>
      </c>
      <c r="B119" s="1477"/>
      <c r="C119" s="581"/>
      <c r="D119" s="581"/>
      <c r="E119" s="581"/>
      <c r="F119" s="582"/>
      <c r="G119" s="583">
        <f>G110+G113+G114</f>
        <v>12</v>
      </c>
      <c r="H119" s="583">
        <f>H110+H113+H114</f>
        <v>360</v>
      </c>
      <c r="I119" s="584"/>
      <c r="J119" s="584"/>
      <c r="K119" s="584"/>
      <c r="L119" s="584"/>
      <c r="M119" s="584"/>
      <c r="N119" s="584"/>
      <c r="O119" s="585"/>
      <c r="P119" s="585"/>
      <c r="Q119" s="584"/>
      <c r="R119" s="585"/>
      <c r="S119" s="585"/>
      <c r="T119" s="585"/>
      <c r="U119" s="585"/>
      <c r="V119" s="586"/>
    </row>
    <row r="120" spans="1:34" s="22" customFormat="1" ht="21.75" customHeight="1" thickBot="1">
      <c r="A120" s="1514" t="s">
        <v>191</v>
      </c>
      <c r="B120" s="1515"/>
      <c r="C120" s="1515"/>
      <c r="D120" s="1515"/>
      <c r="E120" s="1515"/>
      <c r="F120" s="1515"/>
      <c r="G120" s="1515"/>
      <c r="H120" s="1515"/>
      <c r="I120" s="1515"/>
      <c r="J120" s="1515"/>
      <c r="K120" s="1515"/>
      <c r="L120" s="1515"/>
      <c r="M120" s="1515"/>
      <c r="N120" s="1515"/>
      <c r="O120" s="1515"/>
      <c r="P120" s="1515"/>
      <c r="Q120" s="1515"/>
      <c r="R120" s="1515"/>
      <c r="S120" s="1515"/>
      <c r="T120" s="1515"/>
      <c r="U120" s="1515"/>
      <c r="V120" s="1515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61" t="s">
        <v>192</v>
      </c>
      <c r="B121" s="312" t="s">
        <v>65</v>
      </c>
      <c r="C121" s="313"/>
      <c r="D121" s="314">
        <v>6</v>
      </c>
      <c r="E121" s="314"/>
      <c r="F121" s="315"/>
      <c r="G121" s="244">
        <v>3.5</v>
      </c>
      <c r="H121" s="243">
        <f>G121*30</f>
        <v>105</v>
      </c>
      <c r="I121" s="254">
        <v>8</v>
      </c>
      <c r="J121" s="610">
        <v>8</v>
      </c>
      <c r="K121" s="245"/>
      <c r="L121" s="245"/>
      <c r="M121" s="411">
        <f>H121-I121</f>
        <v>97</v>
      </c>
      <c r="N121" s="253"/>
      <c r="O121" s="1424"/>
      <c r="P121" s="1425"/>
      <c r="Q121" s="245"/>
      <c r="R121" s="1426"/>
      <c r="S121" s="1427"/>
      <c r="T121" s="317"/>
      <c r="U121" s="317" t="s">
        <v>106</v>
      </c>
      <c r="V121" s="318"/>
    </row>
    <row r="122" spans="1:22" s="66" customFormat="1" ht="18.75">
      <c r="A122" s="262" t="s">
        <v>193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12"/>
      <c r="N122" s="319"/>
      <c r="O122" s="1535"/>
      <c r="P122" s="1536"/>
      <c r="Q122" s="40"/>
      <c r="R122" s="1537"/>
      <c r="S122" s="1538"/>
      <c r="T122" s="65"/>
      <c r="U122" s="65"/>
      <c r="V122" s="320"/>
    </row>
    <row r="123" spans="1:22" s="66" customFormat="1" ht="18.75">
      <c r="A123" s="262"/>
      <c r="B123" s="364" t="s">
        <v>43</v>
      </c>
      <c r="C123" s="62"/>
      <c r="D123" s="63"/>
      <c r="E123" s="63"/>
      <c r="F123" s="64"/>
      <c r="G123" s="539">
        <v>1.5</v>
      </c>
      <c r="H123" s="5">
        <f>G123*30</f>
        <v>45</v>
      </c>
      <c r="I123" s="95"/>
      <c r="J123" s="40"/>
      <c r="K123" s="40"/>
      <c r="L123" s="40"/>
      <c r="M123" s="412"/>
      <c r="N123" s="319"/>
      <c r="O123" s="1535"/>
      <c r="P123" s="1536"/>
      <c r="Q123" s="40"/>
      <c r="R123" s="1537"/>
      <c r="S123" s="1538"/>
      <c r="T123" s="65"/>
      <c r="U123" s="65"/>
      <c r="V123" s="320"/>
    </row>
    <row r="124" spans="1:22" s="66" customFormat="1" ht="18.75">
      <c r="A124" s="262"/>
      <c r="B124" s="364" t="s">
        <v>44</v>
      </c>
      <c r="C124" s="62"/>
      <c r="D124" s="63"/>
      <c r="E124" s="63"/>
      <c r="F124" s="64"/>
      <c r="G124" s="539">
        <v>6.5</v>
      </c>
      <c r="H124" s="5">
        <f>G124*30</f>
        <v>195</v>
      </c>
      <c r="I124" s="95">
        <v>20</v>
      </c>
      <c r="J124" s="587">
        <v>10</v>
      </c>
      <c r="K124" s="40"/>
      <c r="L124" s="587">
        <v>10</v>
      </c>
      <c r="M124" s="412">
        <f>H124-I124</f>
        <v>175</v>
      </c>
      <c r="N124" s="319"/>
      <c r="O124" s="1535"/>
      <c r="P124" s="1536"/>
      <c r="Q124" s="40"/>
      <c r="R124" s="1537"/>
      <c r="S124" s="1538"/>
      <c r="T124" s="65"/>
      <c r="U124" s="65"/>
      <c r="V124" s="320"/>
    </row>
    <row r="125" spans="1:22" s="66" customFormat="1" ht="18.75" hidden="1">
      <c r="A125" s="262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12"/>
      <c r="N125" s="319"/>
      <c r="O125" s="1535"/>
      <c r="P125" s="1536"/>
      <c r="Q125" s="40"/>
      <c r="R125" s="1491"/>
      <c r="S125" s="1492"/>
      <c r="T125" s="65"/>
      <c r="U125" s="65"/>
      <c r="V125" s="320"/>
    </row>
    <row r="126" spans="1:22" s="66" customFormat="1" ht="18.75">
      <c r="A126" s="262" t="s">
        <v>194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87">
        <v>10</v>
      </c>
      <c r="K126" s="40"/>
      <c r="L126" s="587">
        <v>6</v>
      </c>
      <c r="M126" s="412">
        <f>H126-I126</f>
        <v>134</v>
      </c>
      <c r="N126" s="319"/>
      <c r="O126" s="1535"/>
      <c r="P126" s="1536"/>
      <c r="Q126" s="40"/>
      <c r="R126" s="1537"/>
      <c r="S126" s="1538"/>
      <c r="T126" s="65" t="s">
        <v>226</v>
      </c>
      <c r="U126" s="36"/>
      <c r="V126" s="321"/>
    </row>
    <row r="127" spans="1:22" s="66" customFormat="1" ht="37.5">
      <c r="A127" s="262" t="s">
        <v>195</v>
      </c>
      <c r="B127" s="132" t="s">
        <v>41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87">
        <v>4</v>
      </c>
      <c r="M127" s="407">
        <f>H127-I127</f>
        <v>41</v>
      </c>
      <c r="N127" s="256"/>
      <c r="O127" s="1535"/>
      <c r="P127" s="1536"/>
      <c r="Q127" s="28"/>
      <c r="R127" s="1537"/>
      <c r="S127" s="1538"/>
      <c r="T127" s="65"/>
      <c r="U127" s="36" t="s">
        <v>99</v>
      </c>
      <c r="V127" s="322"/>
    </row>
    <row r="128" spans="1:22" s="66" customFormat="1" ht="19.5" customHeight="1">
      <c r="A128" s="262" t="s">
        <v>196</v>
      </c>
      <c r="B128" s="85" t="s">
        <v>64</v>
      </c>
      <c r="C128" s="63"/>
      <c r="D128" s="63"/>
      <c r="E128" s="63"/>
      <c r="F128" s="64"/>
      <c r="G128" s="541">
        <f>G129+G130</f>
        <v>4.5</v>
      </c>
      <c r="H128" s="5">
        <f t="shared" si="7"/>
        <v>135</v>
      </c>
      <c r="I128" s="36"/>
      <c r="J128" s="36"/>
      <c r="K128" s="36"/>
      <c r="L128" s="36"/>
      <c r="M128" s="413"/>
      <c r="N128" s="416"/>
      <c r="O128" s="1535"/>
      <c r="P128" s="1536"/>
      <c r="Q128" s="36"/>
      <c r="R128" s="1537"/>
      <c r="S128" s="1538"/>
      <c r="T128" s="28"/>
      <c r="U128" s="28"/>
      <c r="V128" s="270"/>
    </row>
    <row r="129" spans="1:22" s="66" customFormat="1" ht="19.5" customHeight="1">
      <c r="A129" s="262"/>
      <c r="B129" s="364" t="s">
        <v>43</v>
      </c>
      <c r="C129" s="63"/>
      <c r="D129" s="63"/>
      <c r="E129" s="63"/>
      <c r="F129" s="64"/>
      <c r="G129" s="541">
        <v>1</v>
      </c>
      <c r="H129" s="5">
        <f t="shared" si="7"/>
        <v>30</v>
      </c>
      <c r="I129" s="30"/>
      <c r="J129" s="28"/>
      <c r="K129" s="28"/>
      <c r="L129" s="28"/>
      <c r="M129" s="407"/>
      <c r="N129" s="256"/>
      <c r="O129" s="1535"/>
      <c r="P129" s="1536"/>
      <c r="Q129" s="28"/>
      <c r="R129" s="1537"/>
      <c r="S129" s="1538"/>
      <c r="T129" s="28"/>
      <c r="U129" s="28"/>
      <c r="V129" s="320"/>
    </row>
    <row r="130" spans="1:22" s="66" customFormat="1" ht="19.5" customHeight="1">
      <c r="A130" s="262"/>
      <c r="B130" s="364" t="s">
        <v>44</v>
      </c>
      <c r="C130" s="63">
        <v>3</v>
      </c>
      <c r="D130" s="63"/>
      <c r="E130" s="63"/>
      <c r="F130" s="64"/>
      <c r="G130" s="541">
        <v>3.5</v>
      </c>
      <c r="H130" s="5">
        <f t="shared" si="7"/>
        <v>105</v>
      </c>
      <c r="I130" s="30">
        <v>12</v>
      </c>
      <c r="J130" s="579">
        <v>8</v>
      </c>
      <c r="K130" s="28"/>
      <c r="L130" s="579">
        <v>4</v>
      </c>
      <c r="M130" s="407">
        <f>H130-I130</f>
        <v>93</v>
      </c>
      <c r="N130" s="256"/>
      <c r="O130" s="1535"/>
      <c r="P130" s="1536"/>
      <c r="Q130" s="28" t="s">
        <v>100</v>
      </c>
      <c r="R130" s="1537"/>
      <c r="S130" s="1538"/>
      <c r="T130" s="28"/>
      <c r="U130" s="28"/>
      <c r="V130" s="320"/>
    </row>
    <row r="131" spans="1:22" s="66" customFormat="1" ht="19.5" customHeight="1">
      <c r="A131" s="262" t="s">
        <v>197</v>
      </c>
      <c r="B131" s="133" t="s">
        <v>67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79">
        <v>4</v>
      </c>
      <c r="K131" s="28"/>
      <c r="L131" s="28"/>
      <c r="M131" s="407">
        <f>H131-I131</f>
        <v>86</v>
      </c>
      <c r="N131" s="256"/>
      <c r="O131" s="1535"/>
      <c r="P131" s="1536"/>
      <c r="Q131" s="28" t="s">
        <v>99</v>
      </c>
      <c r="R131" s="1537"/>
      <c r="S131" s="1538"/>
      <c r="T131" s="81"/>
      <c r="U131" s="81"/>
      <c r="V131" s="292"/>
    </row>
    <row r="132" spans="1:22" s="66" customFormat="1" ht="19.5" customHeight="1">
      <c r="A132" s="262" t="s">
        <v>198</v>
      </c>
      <c r="B132" s="73" t="s">
        <v>32</v>
      </c>
      <c r="C132" s="36"/>
      <c r="D132" s="36"/>
      <c r="E132" s="36"/>
      <c r="F132" s="36"/>
      <c r="G132" s="543">
        <f>G133+G134</f>
        <v>7</v>
      </c>
      <c r="H132" s="36">
        <f t="shared" si="7"/>
        <v>210</v>
      </c>
      <c r="I132" s="36"/>
      <c r="J132" s="36"/>
      <c r="K132" s="36"/>
      <c r="L132" s="36"/>
      <c r="M132" s="413"/>
      <c r="N132" s="416"/>
      <c r="O132" s="1535"/>
      <c r="P132" s="1536"/>
      <c r="Q132" s="36"/>
      <c r="R132" s="1537"/>
      <c r="S132" s="1538"/>
      <c r="T132" s="40"/>
      <c r="U132" s="40"/>
      <c r="V132" s="257"/>
    </row>
    <row r="133" spans="1:22" s="66" customFormat="1" ht="19.5" customHeight="1">
      <c r="A133" s="262"/>
      <c r="B133" s="364" t="s">
        <v>43</v>
      </c>
      <c r="C133" s="62"/>
      <c r="D133" s="63"/>
      <c r="E133" s="63"/>
      <c r="F133" s="64"/>
      <c r="G133" s="539">
        <v>1.5</v>
      </c>
      <c r="H133" s="36">
        <f t="shared" si="7"/>
        <v>45</v>
      </c>
      <c r="I133" s="30"/>
      <c r="J133" s="40"/>
      <c r="K133" s="40"/>
      <c r="L133" s="40"/>
      <c r="M133" s="407"/>
      <c r="N133" s="256"/>
      <c r="O133" s="1535"/>
      <c r="P133" s="1536"/>
      <c r="Q133" s="28"/>
      <c r="R133" s="1537"/>
      <c r="S133" s="1538"/>
      <c r="T133" s="40"/>
      <c r="U133" s="40"/>
      <c r="V133" s="257"/>
    </row>
    <row r="134" spans="1:22" s="66" customFormat="1" ht="19.5" customHeight="1">
      <c r="A134" s="262"/>
      <c r="B134" s="364" t="s">
        <v>44</v>
      </c>
      <c r="C134" s="63">
        <v>4</v>
      </c>
      <c r="D134" s="63"/>
      <c r="E134" s="63"/>
      <c r="F134" s="64"/>
      <c r="G134" s="543">
        <v>5.5</v>
      </c>
      <c r="H134" s="5">
        <f t="shared" si="7"/>
        <v>165</v>
      </c>
      <c r="I134" s="30">
        <v>16</v>
      </c>
      <c r="J134" s="587">
        <v>8</v>
      </c>
      <c r="K134" s="40"/>
      <c r="L134" s="587">
        <v>8</v>
      </c>
      <c r="M134" s="407">
        <f>H134-I134</f>
        <v>149</v>
      </c>
      <c r="N134" s="256"/>
      <c r="O134" s="1535"/>
      <c r="P134" s="1536"/>
      <c r="Q134" s="28"/>
      <c r="R134" s="1440" t="s">
        <v>100</v>
      </c>
      <c r="S134" s="1441"/>
      <c r="T134" s="40"/>
      <c r="U134" s="40"/>
      <c r="V134" s="257"/>
    </row>
    <row r="135" spans="1:22" s="66" customFormat="1" ht="19.5" customHeight="1">
      <c r="A135" s="262" t="s">
        <v>209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87">
        <v>8</v>
      </c>
      <c r="K135" s="40"/>
      <c r="L135" s="40" t="s">
        <v>102</v>
      </c>
      <c r="M135" s="407">
        <f>H135-I135</f>
        <v>123</v>
      </c>
      <c r="N135" s="256"/>
      <c r="O135" s="1535"/>
      <c r="P135" s="1536"/>
      <c r="Q135" s="28"/>
      <c r="R135" s="1440"/>
      <c r="S135" s="1441"/>
      <c r="T135" s="40"/>
      <c r="U135" s="40"/>
      <c r="V135" s="257"/>
    </row>
    <row r="136" spans="1:22" s="66" customFormat="1" ht="37.5" customHeight="1">
      <c r="A136" s="262" t="s">
        <v>210</v>
      </c>
      <c r="B136" s="73" t="s">
        <v>271</v>
      </c>
      <c r="C136" s="62"/>
      <c r="D136" s="63"/>
      <c r="E136" s="63"/>
      <c r="F136" s="64">
        <v>5</v>
      </c>
      <c r="G136" s="205">
        <v>1</v>
      </c>
      <c r="H136" s="5">
        <f>G136*30</f>
        <v>30</v>
      </c>
      <c r="I136" s="30">
        <v>4</v>
      </c>
      <c r="J136" s="28"/>
      <c r="K136" s="28"/>
      <c r="L136" s="28" t="s">
        <v>99</v>
      </c>
      <c r="M136" s="249">
        <f>H136-I136</f>
        <v>26</v>
      </c>
      <c r="N136" s="293"/>
      <c r="O136" s="1535"/>
      <c r="P136" s="1536"/>
      <c r="Q136" s="83"/>
      <c r="R136" s="1491"/>
      <c r="S136" s="1492"/>
      <c r="T136" s="40" t="s">
        <v>99</v>
      </c>
      <c r="U136" s="40"/>
      <c r="V136" s="257"/>
    </row>
    <row r="137" spans="1:22" s="66" customFormat="1" ht="57.75" customHeight="1">
      <c r="A137" s="262" t="s">
        <v>199</v>
      </c>
      <c r="B137" s="430" t="s">
        <v>118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7"/>
      <c r="N137" s="256"/>
      <c r="O137" s="1535"/>
      <c r="P137" s="1536"/>
      <c r="Q137" s="28"/>
      <c r="R137" s="1440"/>
      <c r="S137" s="1441"/>
      <c r="T137" s="40"/>
      <c r="U137" s="40"/>
      <c r="V137" s="257"/>
    </row>
    <row r="138" spans="1:22" s="66" customFormat="1" ht="42.75" customHeight="1">
      <c r="A138" s="262" t="s">
        <v>200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87">
        <v>8</v>
      </c>
      <c r="K138" s="587">
        <v>2</v>
      </c>
      <c r="L138" s="587">
        <v>2</v>
      </c>
      <c r="M138" s="407">
        <f>H138-I138</f>
        <v>228</v>
      </c>
      <c r="N138" s="256"/>
      <c r="O138" s="1535"/>
      <c r="P138" s="1536"/>
      <c r="Q138" s="28"/>
      <c r="R138" s="1440"/>
      <c r="S138" s="1441"/>
      <c r="T138" s="40"/>
      <c r="U138" s="40" t="s">
        <v>104</v>
      </c>
      <c r="V138" s="257"/>
    </row>
    <row r="139" spans="1:22" s="66" customFormat="1" ht="19.5" customHeight="1">
      <c r="A139" s="262" t="s">
        <v>201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13"/>
      <c r="N139" s="416"/>
      <c r="O139" s="1535"/>
      <c r="P139" s="1536"/>
      <c r="Q139" s="36"/>
      <c r="R139" s="1440"/>
      <c r="S139" s="1441"/>
      <c r="T139" s="32"/>
      <c r="U139" s="32"/>
      <c r="V139" s="257"/>
    </row>
    <row r="140" spans="1:22" s="66" customFormat="1" ht="19.5" customHeight="1">
      <c r="A140" s="262"/>
      <c r="B140" s="364" t="s">
        <v>43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7"/>
      <c r="N140" s="256"/>
      <c r="O140" s="1535"/>
      <c r="P140" s="1536"/>
      <c r="Q140" s="28"/>
      <c r="R140" s="1440"/>
      <c r="S140" s="1441"/>
      <c r="T140" s="32"/>
      <c r="U140" s="32"/>
      <c r="V140" s="257"/>
    </row>
    <row r="141" spans="1:22" s="66" customFormat="1" ht="19.5" customHeight="1">
      <c r="A141" s="262"/>
      <c r="B141" s="376" t="s">
        <v>44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87">
        <v>6</v>
      </c>
      <c r="K141" s="40"/>
      <c r="L141" s="587">
        <v>2</v>
      </c>
      <c r="M141" s="407">
        <f>H139-I141</f>
        <v>142</v>
      </c>
      <c r="N141" s="256"/>
      <c r="O141" s="1535"/>
      <c r="P141" s="1536"/>
      <c r="Q141" s="28"/>
      <c r="R141" s="1440" t="s">
        <v>106</v>
      </c>
      <c r="S141" s="1441"/>
      <c r="T141" s="32"/>
      <c r="U141" s="32"/>
      <c r="V141" s="257"/>
    </row>
    <row r="142" spans="1:22" s="66" customFormat="1" ht="20.25" customHeight="1">
      <c r="A142" s="262" t="s">
        <v>202</v>
      </c>
      <c r="B142" s="438" t="s">
        <v>182</v>
      </c>
      <c r="C142" s="63">
        <v>5</v>
      </c>
      <c r="D142" s="86"/>
      <c r="E142" s="86"/>
      <c r="F142" s="64"/>
      <c r="G142" s="539">
        <v>3.5</v>
      </c>
      <c r="H142" s="5">
        <f t="shared" si="7"/>
        <v>105</v>
      </c>
      <c r="I142" s="30"/>
      <c r="J142" s="40"/>
      <c r="K142" s="40"/>
      <c r="L142" s="40"/>
      <c r="M142" s="407"/>
      <c r="N142" s="256"/>
      <c r="O142" s="1535"/>
      <c r="P142" s="1536"/>
      <c r="Q142" s="28"/>
      <c r="R142" s="1440"/>
      <c r="S142" s="1441"/>
      <c r="T142" s="40"/>
      <c r="U142" s="40"/>
      <c r="V142" s="257"/>
    </row>
    <row r="143" spans="1:22" s="66" customFormat="1" ht="20.25" customHeight="1">
      <c r="A143" s="262"/>
      <c r="B143" s="364" t="s">
        <v>43</v>
      </c>
      <c r="C143" s="62"/>
      <c r="D143" s="86"/>
      <c r="E143" s="86"/>
      <c r="F143" s="64"/>
      <c r="G143" s="539">
        <v>0.5</v>
      </c>
      <c r="H143" s="5">
        <f t="shared" si="7"/>
        <v>15</v>
      </c>
      <c r="I143" s="30"/>
      <c r="J143" s="40"/>
      <c r="K143" s="40"/>
      <c r="L143" s="40"/>
      <c r="M143" s="407"/>
      <c r="N143" s="256"/>
      <c r="O143" s="1535"/>
      <c r="P143" s="1536"/>
      <c r="Q143" s="28"/>
      <c r="R143" s="1440"/>
      <c r="S143" s="1441"/>
      <c r="T143" s="40"/>
      <c r="U143" s="40"/>
      <c r="V143" s="257"/>
    </row>
    <row r="144" spans="1:22" s="66" customFormat="1" ht="20.25" customHeight="1">
      <c r="A144" s="262"/>
      <c r="B144" s="376" t="s">
        <v>44</v>
      </c>
      <c r="C144" s="62"/>
      <c r="D144" s="86"/>
      <c r="E144" s="86"/>
      <c r="F144" s="64"/>
      <c r="G144" s="539">
        <v>3</v>
      </c>
      <c r="H144" s="5">
        <f>G144*30</f>
        <v>90</v>
      </c>
      <c r="I144" s="30">
        <v>8</v>
      </c>
      <c r="J144" s="587">
        <v>6</v>
      </c>
      <c r="K144" s="40"/>
      <c r="L144" s="587">
        <v>2</v>
      </c>
      <c r="M144" s="407">
        <f>H144-I144</f>
        <v>82</v>
      </c>
      <c r="N144" s="256"/>
      <c r="O144" s="1535"/>
      <c r="P144" s="1536"/>
      <c r="Q144" s="28"/>
      <c r="R144" s="1440"/>
      <c r="S144" s="1441"/>
      <c r="T144" s="28" t="s">
        <v>106</v>
      </c>
      <c r="U144" s="40"/>
      <c r="V144" s="257"/>
    </row>
    <row r="145" spans="1:22" s="66" customFormat="1" ht="18.75">
      <c r="A145" s="262" t="s">
        <v>203</v>
      </c>
      <c r="B145" s="85" t="s">
        <v>89</v>
      </c>
      <c r="C145" s="62"/>
      <c r="D145" s="63"/>
      <c r="E145" s="63"/>
      <c r="F145" s="64"/>
      <c r="G145" s="539">
        <f>G146+G147</f>
        <v>3</v>
      </c>
      <c r="H145" s="5">
        <f>G145*30</f>
        <v>90</v>
      </c>
      <c r="I145" s="30"/>
      <c r="J145" s="28"/>
      <c r="K145" s="28"/>
      <c r="L145" s="28"/>
      <c r="M145" s="407"/>
      <c r="N145" s="256"/>
      <c r="O145" s="1535"/>
      <c r="P145" s="1536"/>
      <c r="Q145" s="28"/>
      <c r="R145" s="1440"/>
      <c r="S145" s="1441"/>
      <c r="T145" s="35"/>
      <c r="U145" s="35"/>
      <c r="V145" s="270"/>
    </row>
    <row r="146" spans="1:22" s="66" customFormat="1" ht="18.75">
      <c r="A146" s="262"/>
      <c r="B146" s="364" t="s">
        <v>43</v>
      </c>
      <c r="C146" s="62"/>
      <c r="D146" s="63"/>
      <c r="E146" s="63"/>
      <c r="F146" s="64"/>
      <c r="G146" s="539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7"/>
      <c r="N146" s="256"/>
      <c r="O146" s="1535"/>
      <c r="P146" s="1536"/>
      <c r="Q146" s="28"/>
      <c r="R146" s="1440"/>
      <c r="S146" s="1441"/>
      <c r="T146" s="35"/>
      <c r="U146" s="35"/>
      <c r="V146" s="320"/>
    </row>
    <row r="147" spans="1:22" s="66" customFormat="1" ht="18.75">
      <c r="A147" s="262"/>
      <c r="B147" s="376" t="s">
        <v>44</v>
      </c>
      <c r="C147" s="62"/>
      <c r="D147" s="63">
        <v>6</v>
      </c>
      <c r="E147" s="63"/>
      <c r="F147" s="64"/>
      <c r="G147" s="539">
        <v>2.5</v>
      </c>
      <c r="H147" s="5">
        <f t="shared" si="8"/>
        <v>75</v>
      </c>
      <c r="I147" s="30">
        <v>4</v>
      </c>
      <c r="J147" s="579">
        <v>4</v>
      </c>
      <c r="K147" s="28"/>
      <c r="L147" s="28"/>
      <c r="M147" s="407">
        <f>H147-I147</f>
        <v>71</v>
      </c>
      <c r="N147" s="256"/>
      <c r="O147" s="1535"/>
      <c r="P147" s="1536"/>
      <c r="Q147" s="28"/>
      <c r="R147" s="1440"/>
      <c r="S147" s="1441"/>
      <c r="T147" s="35"/>
      <c r="U147" s="35" t="s">
        <v>99</v>
      </c>
      <c r="V147" s="320"/>
    </row>
    <row r="148" spans="1:22" s="66" customFormat="1" ht="20.25" customHeight="1">
      <c r="A148" s="262" t="s">
        <v>204</v>
      </c>
      <c r="B148" s="132" t="s">
        <v>59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611">
        <v>12</v>
      </c>
      <c r="K148" s="124"/>
      <c r="L148" s="611">
        <v>8</v>
      </c>
      <c r="M148" s="414">
        <f>H148-I148</f>
        <v>205</v>
      </c>
      <c r="N148" s="323"/>
      <c r="O148" s="1535"/>
      <c r="P148" s="1536"/>
      <c r="Q148" s="124"/>
      <c r="R148" s="1440"/>
      <c r="S148" s="1441"/>
      <c r="T148" s="135"/>
      <c r="U148" s="135"/>
      <c r="V148" s="321"/>
    </row>
    <row r="149" spans="1:22" s="66" customFormat="1" ht="22.5" customHeight="1">
      <c r="A149" s="262" t="s">
        <v>205</v>
      </c>
      <c r="B149" s="132" t="s">
        <v>59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87">
        <v>6</v>
      </c>
      <c r="K149" s="40"/>
      <c r="L149" s="587">
        <v>2</v>
      </c>
      <c r="M149" s="414">
        <f>H149-I149</f>
        <v>82</v>
      </c>
      <c r="N149" s="323"/>
      <c r="O149" s="1535"/>
      <c r="P149" s="1536"/>
      <c r="Q149" s="124"/>
      <c r="R149" s="1440"/>
      <c r="S149" s="1441"/>
      <c r="T149" s="588" t="s">
        <v>106</v>
      </c>
      <c r="U149" s="135"/>
      <c r="V149" s="321"/>
    </row>
    <row r="150" spans="1:22" s="66" customFormat="1" ht="21.75" customHeight="1">
      <c r="A150" s="262" t="s">
        <v>206</v>
      </c>
      <c r="B150" s="132" t="s">
        <v>59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87">
        <v>6</v>
      </c>
      <c r="K150" s="40"/>
      <c r="L150" s="587">
        <v>2</v>
      </c>
      <c r="M150" s="414">
        <f>H150-I150</f>
        <v>82</v>
      </c>
      <c r="N150" s="323"/>
      <c r="O150" s="1535"/>
      <c r="P150" s="1536"/>
      <c r="Q150" s="124"/>
      <c r="R150" s="1440"/>
      <c r="S150" s="1441"/>
      <c r="T150" s="135"/>
      <c r="U150" s="135" t="s">
        <v>106</v>
      </c>
      <c r="V150" s="321"/>
    </row>
    <row r="151" spans="1:22" s="66" customFormat="1" ht="39.75" customHeight="1" thickBot="1">
      <c r="A151" s="262" t="s">
        <v>207</v>
      </c>
      <c r="B151" s="136" t="s">
        <v>73</v>
      </c>
      <c r="C151" s="137"/>
      <c r="D151" s="130"/>
      <c r="E151" s="130">
        <v>6</v>
      </c>
      <c r="F151" s="138"/>
      <c r="G151" s="42">
        <v>1.5</v>
      </c>
      <c r="H151" s="206">
        <f t="shared" si="8"/>
        <v>45</v>
      </c>
      <c r="I151" s="43">
        <v>4</v>
      </c>
      <c r="J151" s="139"/>
      <c r="K151" s="139"/>
      <c r="L151" s="612">
        <v>4</v>
      </c>
      <c r="M151" s="415">
        <f>H151-I151</f>
        <v>41</v>
      </c>
      <c r="N151" s="417"/>
      <c r="O151" s="1535"/>
      <c r="P151" s="1536"/>
      <c r="Q151" s="418"/>
      <c r="R151" s="1440"/>
      <c r="S151" s="1441"/>
      <c r="T151" s="419"/>
      <c r="U151" s="420" t="s">
        <v>99</v>
      </c>
      <c r="V151" s="421"/>
    </row>
    <row r="152" spans="1:25" s="66" customFormat="1" ht="22.5" customHeight="1" thickBot="1">
      <c r="A152" s="1531" t="s">
        <v>43</v>
      </c>
      <c r="B152" s="1539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6"/>
      <c r="N152" s="324"/>
      <c r="O152" s="1540"/>
      <c r="P152" s="1541"/>
      <c r="Q152" s="104"/>
      <c r="R152" s="1542"/>
      <c r="S152" s="1543"/>
      <c r="T152" s="105"/>
      <c r="U152" s="211"/>
      <c r="V152" s="212"/>
      <c r="W152" s="66">
        <f>30*G152</f>
        <v>300</v>
      </c>
      <c r="Y152" s="66">
        <v>16</v>
      </c>
    </row>
    <row r="153" spans="1:25" s="66" customFormat="1" ht="19.5" customHeight="1" thickBot="1">
      <c r="A153" s="1544" t="s">
        <v>75</v>
      </c>
      <c r="B153" s="1545"/>
      <c r="C153" s="207"/>
      <c r="D153" s="208"/>
      <c r="E153" s="208"/>
      <c r="F153" s="209"/>
      <c r="G153" s="210">
        <f>G124+G121+G130+G131+G134+G141+G138+G148+G147+G144</f>
        <v>46</v>
      </c>
      <c r="H153" s="210">
        <f>H124+H121+H130+H131+H134+H141+H138+H148+H147+H144</f>
        <v>1380</v>
      </c>
      <c r="I153" s="516">
        <f>I124+I121+I130+I131+I134+I141+I138+I136+I144+I148+I147</f>
        <v>116</v>
      </c>
      <c r="J153" s="516">
        <f>J124+J121+J130+J131+J134+J141+J138+J136+J144+J148+J147</f>
        <v>74</v>
      </c>
      <c r="K153" s="516">
        <f>K124+K121+K130+K131+K134+K141+K138+K136+K144+K148+K147</f>
        <v>2</v>
      </c>
      <c r="L153" s="516" t="e">
        <f>L124+L121+L130+L131+L134+L141+L138+L136+L144+L148+L147</f>
        <v>#VALUE!</v>
      </c>
      <c r="M153" s="517">
        <f>M122+M121+M130+M131+M134+M141+M138+M142+M145+M148</f>
        <v>1000</v>
      </c>
      <c r="N153" s="518"/>
      <c r="O153" s="1540"/>
      <c r="P153" s="1541"/>
      <c r="Q153" s="519" t="s">
        <v>226</v>
      </c>
      <c r="R153" s="1495" t="s">
        <v>232</v>
      </c>
      <c r="S153" s="1496"/>
      <c r="T153" s="519" t="s">
        <v>272</v>
      </c>
      <c r="U153" s="519" t="s">
        <v>273</v>
      </c>
      <c r="V153" s="520"/>
      <c r="W153" s="66">
        <f>30*G153</f>
        <v>1380</v>
      </c>
      <c r="Y153" s="66">
        <v>20</v>
      </c>
    </row>
    <row r="154" spans="1:25" s="66" customFormat="1" ht="19.5" customHeight="1" thickBot="1">
      <c r="A154" s="1476" t="s">
        <v>26</v>
      </c>
      <c r="B154" s="1477"/>
      <c r="C154" s="207"/>
      <c r="D154" s="208"/>
      <c r="E154" s="208"/>
      <c r="F154" s="209"/>
      <c r="G154" s="210">
        <f>G121+G122+G128+G131+G132+G137+G138+G139+G142+G145+G148</f>
        <v>56</v>
      </c>
      <c r="H154" s="210">
        <f>H121+H122+H128+H131+H132+H137+H138+H139+H142+H145+H148</f>
        <v>1680</v>
      </c>
      <c r="I154" s="516"/>
      <c r="J154" s="516"/>
      <c r="K154" s="516"/>
      <c r="L154" s="516"/>
      <c r="M154" s="517"/>
      <c r="N154" s="518"/>
      <c r="O154" s="548"/>
      <c r="P154" s="549"/>
      <c r="Q154" s="519"/>
      <c r="R154" s="546"/>
      <c r="S154" s="547"/>
      <c r="T154" s="519"/>
      <c r="U154" s="519"/>
      <c r="V154" s="520"/>
      <c r="W154" s="66">
        <f>30*G154</f>
        <v>1680</v>
      </c>
      <c r="Y154" s="66">
        <v>36</v>
      </c>
    </row>
    <row r="155" spans="1:25" s="114" customFormat="1" ht="19.5" customHeight="1" thickBot="1">
      <c r="A155" s="1546" t="s">
        <v>90</v>
      </c>
      <c r="B155" s="1547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7"/>
      <c r="N155" s="298"/>
      <c r="O155" s="1500"/>
      <c r="P155" s="1501"/>
      <c r="Q155" s="110"/>
      <c r="R155" s="1502"/>
      <c r="S155" s="1503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548" t="s">
        <v>43</v>
      </c>
      <c r="B156" s="1549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30"/>
      <c r="N156" s="299"/>
      <c r="O156" s="1506"/>
      <c r="P156" s="1507"/>
      <c r="Q156" s="116"/>
      <c r="R156" s="1508"/>
      <c r="S156" s="1509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550" t="s">
        <v>82</v>
      </c>
      <c r="B157" s="1551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31"/>
      <c r="N157" s="300"/>
      <c r="O157" s="1506"/>
      <c r="P157" s="1507"/>
      <c r="Q157" s="120"/>
      <c r="R157" s="1508"/>
      <c r="S157" s="1509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552" t="s">
        <v>275</v>
      </c>
      <c r="B158" s="1553"/>
      <c r="C158" s="1553"/>
      <c r="D158" s="1553"/>
      <c r="E158" s="1553"/>
      <c r="F158" s="1553"/>
      <c r="G158" s="1553"/>
      <c r="H158" s="1553"/>
      <c r="I158" s="1553"/>
      <c r="J158" s="1553"/>
      <c r="K158" s="1553"/>
      <c r="L158" s="1553"/>
      <c r="M158" s="1553"/>
      <c r="N158" s="1553"/>
      <c r="O158" s="1553"/>
      <c r="P158" s="1553"/>
      <c r="Q158" s="1553"/>
      <c r="R158" s="1553"/>
      <c r="S158" s="1553"/>
      <c r="T158" s="1553"/>
      <c r="U158" s="1553"/>
      <c r="V158" s="1554"/>
      <c r="W158" s="113"/>
      <c r="X158" s="113"/>
      <c r="Y158" s="113"/>
    </row>
    <row r="159" spans="1:25" s="114" customFormat="1" ht="19.5" customHeight="1">
      <c r="A159" s="32" t="s">
        <v>276</v>
      </c>
      <c r="B159" s="127" t="s">
        <v>277</v>
      </c>
      <c r="C159" s="596"/>
      <c r="D159" s="597"/>
      <c r="E159" s="597"/>
      <c r="F159" s="596"/>
      <c r="G159" s="598">
        <v>4</v>
      </c>
      <c r="H159" s="598">
        <f>30*G159</f>
        <v>120</v>
      </c>
      <c r="I159" s="598"/>
      <c r="J159" s="599"/>
      <c r="K159" s="599"/>
      <c r="L159" s="599"/>
      <c r="M159" s="599"/>
      <c r="N159" s="600"/>
      <c r="O159" s="600"/>
      <c r="P159" s="600"/>
      <c r="Q159" s="599"/>
      <c r="R159" s="599"/>
      <c r="S159" s="599"/>
      <c r="T159" s="601"/>
      <c r="U159" s="601"/>
      <c r="V159" s="601"/>
      <c r="W159" s="113"/>
      <c r="X159" s="113"/>
      <c r="Y159" s="113"/>
    </row>
    <row r="160" spans="1:25" s="114" customFormat="1" ht="19.5" customHeight="1">
      <c r="A160" s="32" t="s">
        <v>181</v>
      </c>
      <c r="B160" s="127" t="s">
        <v>278</v>
      </c>
      <c r="C160" s="596"/>
      <c r="D160" s="597"/>
      <c r="E160" s="597"/>
      <c r="F160" s="596"/>
      <c r="G160" s="598">
        <v>8</v>
      </c>
      <c r="H160" s="598">
        <f>30*G160</f>
        <v>240</v>
      </c>
      <c r="I160" s="598"/>
      <c r="J160" s="599"/>
      <c r="K160" s="599"/>
      <c r="L160" s="599"/>
      <c r="M160" s="599"/>
      <c r="N160" s="600"/>
      <c r="O160" s="600"/>
      <c r="P160" s="600"/>
      <c r="Q160" s="599"/>
      <c r="R160" s="599"/>
      <c r="S160" s="599"/>
      <c r="T160" s="601"/>
      <c r="U160" s="601"/>
      <c r="V160" s="601"/>
      <c r="W160" s="113"/>
      <c r="X160" s="113"/>
      <c r="Y160" s="113"/>
    </row>
    <row r="161" spans="1:25" s="114" customFormat="1" ht="19.5" customHeight="1">
      <c r="A161" s="1555" t="s">
        <v>279</v>
      </c>
      <c r="B161" s="1555"/>
      <c r="C161" s="596"/>
      <c r="D161" s="597"/>
      <c r="E161" s="597"/>
      <c r="F161" s="596"/>
      <c r="G161" s="598">
        <f>SUM(G159:G160)</f>
        <v>12</v>
      </c>
      <c r="H161" s="598">
        <f>SUM(H159:H160)</f>
        <v>360</v>
      </c>
      <c r="I161" s="598"/>
      <c r="J161" s="599"/>
      <c r="K161" s="599"/>
      <c r="L161" s="599"/>
      <c r="M161" s="599"/>
      <c r="N161" s="600"/>
      <c r="O161" s="600"/>
      <c r="P161" s="600"/>
      <c r="Q161" s="599"/>
      <c r="R161" s="599"/>
      <c r="S161" s="599"/>
      <c r="T161" s="601"/>
      <c r="U161" s="601"/>
      <c r="V161" s="601"/>
      <c r="W161" s="113"/>
      <c r="X161" s="113"/>
      <c r="Y161" s="113"/>
    </row>
    <row r="162" spans="1:25" s="114" customFormat="1" ht="19.5" customHeight="1">
      <c r="A162" s="595"/>
      <c r="B162" s="128"/>
      <c r="C162" s="590"/>
      <c r="D162" s="591"/>
      <c r="E162" s="591"/>
      <c r="F162" s="590"/>
      <c r="G162" s="592"/>
      <c r="H162" s="592"/>
      <c r="I162" s="592"/>
      <c r="J162" s="593"/>
      <c r="K162" s="593"/>
      <c r="L162" s="593"/>
      <c r="M162" s="593"/>
      <c r="N162" s="594"/>
      <c r="O162" s="594"/>
      <c r="P162" s="594"/>
      <c r="Q162" s="593"/>
      <c r="R162" s="593"/>
      <c r="S162" s="593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95"/>
      <c r="B163" s="128"/>
      <c r="C163" s="590"/>
      <c r="D163" s="591"/>
      <c r="E163" s="591"/>
      <c r="F163" s="590"/>
      <c r="G163" s="592"/>
      <c r="H163" s="592"/>
      <c r="I163" s="592"/>
      <c r="J163" s="593"/>
      <c r="K163" s="593"/>
      <c r="L163" s="593"/>
      <c r="M163" s="593"/>
      <c r="N163" s="594"/>
      <c r="O163" s="594"/>
      <c r="P163" s="594"/>
      <c r="Q163" s="593"/>
      <c r="R163" s="593"/>
      <c r="S163" s="593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89"/>
      <c r="B164" s="589"/>
      <c r="C164" s="590"/>
      <c r="D164" s="591"/>
      <c r="E164" s="591"/>
      <c r="F164" s="590"/>
      <c r="G164" s="592"/>
      <c r="H164" s="592"/>
      <c r="I164" s="592"/>
      <c r="J164" s="593"/>
      <c r="K164" s="593"/>
      <c r="L164" s="593"/>
      <c r="M164" s="593"/>
      <c r="N164" s="594"/>
      <c r="O164" s="594"/>
      <c r="P164" s="594"/>
      <c r="Q164" s="593"/>
      <c r="R164" s="593"/>
      <c r="S164" s="593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552" t="s">
        <v>274</v>
      </c>
      <c r="B165" s="1553"/>
      <c r="C165" s="1553"/>
      <c r="D165" s="1553"/>
      <c r="E165" s="1553"/>
      <c r="F165" s="1553"/>
      <c r="G165" s="1553"/>
      <c r="H165" s="1553"/>
      <c r="I165" s="1553"/>
      <c r="J165" s="1553"/>
      <c r="K165" s="1553"/>
      <c r="L165" s="1553"/>
      <c r="M165" s="1553"/>
      <c r="N165" s="1553"/>
      <c r="O165" s="1553"/>
      <c r="P165" s="1553"/>
      <c r="Q165" s="1553"/>
      <c r="R165" s="1553"/>
      <c r="S165" s="1553"/>
      <c r="T165" s="1553"/>
      <c r="U165" s="1553"/>
      <c r="V165" s="1554"/>
      <c r="X165" s="66">
        <v>58.5</v>
      </c>
    </row>
    <row r="166" spans="1:24" s="31" customFormat="1" ht="18.75">
      <c r="A166" s="262" t="s">
        <v>180</v>
      </c>
      <c r="B166" s="99" t="s">
        <v>63</v>
      </c>
      <c r="C166" s="100"/>
      <c r="D166" s="100"/>
      <c r="E166" s="100"/>
      <c r="F166" s="98" t="s">
        <v>255</v>
      </c>
      <c r="G166" s="528">
        <v>16.5</v>
      </c>
      <c r="H166" s="380">
        <f>G166*30</f>
        <v>495</v>
      </c>
      <c r="I166" s="1556" t="s">
        <v>71</v>
      </c>
      <c r="J166" s="1557"/>
      <c r="K166" s="1557"/>
      <c r="L166" s="1557"/>
      <c r="M166" s="1557"/>
      <c r="N166" s="1557"/>
      <c r="O166" s="1557"/>
      <c r="P166" s="1557"/>
      <c r="Q166" s="1557"/>
      <c r="R166" s="1557"/>
      <c r="S166" s="1557"/>
      <c r="T166" s="1557"/>
      <c r="U166" s="1557"/>
      <c r="V166" s="1558"/>
      <c r="X166" s="31">
        <v>56</v>
      </c>
    </row>
    <row r="167" spans="1:24" s="66" customFormat="1" ht="19.5" thickBot="1">
      <c r="A167" s="262" t="s">
        <v>181</v>
      </c>
      <c r="B167" s="102" t="s">
        <v>84</v>
      </c>
      <c r="C167" s="101"/>
      <c r="D167" s="101"/>
      <c r="E167" s="101"/>
      <c r="F167" s="101" t="s">
        <v>255</v>
      </c>
      <c r="G167" s="529">
        <v>3</v>
      </c>
      <c r="H167" s="380">
        <f>G167*30</f>
        <v>90</v>
      </c>
      <c r="I167" s="1559" t="s">
        <v>72</v>
      </c>
      <c r="J167" s="1560"/>
      <c r="K167" s="1560"/>
      <c r="L167" s="1560"/>
      <c r="M167" s="1560"/>
      <c r="N167" s="1560"/>
      <c r="O167" s="1560"/>
      <c r="P167" s="1560"/>
      <c r="Q167" s="1560"/>
      <c r="R167" s="1560"/>
      <c r="S167" s="1560"/>
      <c r="T167" s="1560"/>
      <c r="U167" s="1560"/>
      <c r="V167" s="1561"/>
      <c r="X167" s="66">
        <v>12</v>
      </c>
    </row>
    <row r="168" spans="1:24" s="66" customFormat="1" ht="19.5" customHeight="1" thickBot="1">
      <c r="A168" s="1562" t="s">
        <v>280</v>
      </c>
      <c r="B168" s="1563"/>
      <c r="C168" s="57"/>
      <c r="D168" s="57"/>
      <c r="E168" s="57"/>
      <c r="F168" s="423"/>
      <c r="G168" s="530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24"/>
      <c r="O168" s="1564"/>
      <c r="P168" s="1565"/>
      <c r="Q168" s="54"/>
      <c r="R168" s="1566"/>
      <c r="S168" s="1567"/>
      <c r="T168" s="105"/>
      <c r="U168" s="105"/>
      <c r="V168" s="106"/>
      <c r="X168" s="66">
        <v>56</v>
      </c>
    </row>
    <row r="169" spans="1:25" s="114" customFormat="1" ht="19.5" customHeight="1" thickBot="1">
      <c r="A169" s="1568" t="s">
        <v>83</v>
      </c>
      <c r="B169" s="1569"/>
      <c r="C169" s="1569"/>
      <c r="D169" s="1569"/>
      <c r="E169" s="1569"/>
      <c r="F169" s="1569"/>
      <c r="G169" s="1569"/>
      <c r="H169" s="1569"/>
      <c r="I169" s="1569"/>
      <c r="J169" s="1569"/>
      <c r="K169" s="1569"/>
      <c r="L169" s="1569"/>
      <c r="M169" s="1569"/>
      <c r="N169" s="1569"/>
      <c r="O169" s="1569"/>
      <c r="P169" s="1569"/>
      <c r="Q169" s="1569"/>
      <c r="R169" s="1569"/>
      <c r="S169" s="1569"/>
      <c r="T169" s="1569"/>
      <c r="U169" s="1569"/>
      <c r="V169" s="1569"/>
      <c r="X169" s="114">
        <v>12</v>
      </c>
      <c r="Y169" s="113">
        <f>Z169:Z174</f>
        <v>0</v>
      </c>
    </row>
    <row r="170" spans="1:25" s="66" customFormat="1" ht="19.5" customHeight="1" thickBot="1">
      <c r="A170" s="1446" t="s">
        <v>75</v>
      </c>
      <c r="B170" s="1447"/>
      <c r="C170" s="51"/>
      <c r="D170" s="51"/>
      <c r="E170" s="51"/>
      <c r="F170" s="425"/>
      <c r="G170" s="521">
        <f>G101+G157+G168</f>
        <v>154</v>
      </c>
      <c r="H170" s="50"/>
      <c r="I170" s="50"/>
      <c r="J170" s="50"/>
      <c r="K170" s="50"/>
      <c r="L170" s="50"/>
      <c r="M170" s="50"/>
      <c r="N170" s="426"/>
      <c r="O170" s="1564"/>
      <c r="P170" s="1565"/>
      <c r="Q170" s="46"/>
      <c r="R170" s="1566"/>
      <c r="S170" s="1567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474" t="s">
        <v>76</v>
      </c>
      <c r="B171" s="1475"/>
      <c r="C171" s="57"/>
      <c r="D171" s="57"/>
      <c r="E171" s="57"/>
      <c r="F171" s="423"/>
      <c r="G171" s="143">
        <f>G156+G100+G161</f>
        <v>86</v>
      </c>
      <c r="H171" s="59"/>
      <c r="I171" s="59"/>
      <c r="J171" s="59"/>
      <c r="K171" s="59"/>
      <c r="L171" s="59"/>
      <c r="M171" s="59"/>
      <c r="N171" s="424"/>
      <c r="O171" s="1564"/>
      <c r="P171" s="1565"/>
      <c r="Q171" s="54"/>
      <c r="R171" s="1566"/>
      <c r="S171" s="1567"/>
      <c r="T171" s="105"/>
      <c r="U171" s="105"/>
      <c r="V171" s="106"/>
      <c r="Y171" s="113"/>
    </row>
    <row r="172" spans="1:24" s="66" customFormat="1" ht="19.5" customHeight="1" thickBot="1">
      <c r="A172" s="1510" t="s">
        <v>26</v>
      </c>
      <c r="B172" s="1511"/>
      <c r="C172" s="427"/>
      <c r="D172" s="427"/>
      <c r="E172" s="427"/>
      <c r="F172" s="428"/>
      <c r="G172" s="210">
        <f>G170+G171</f>
        <v>240</v>
      </c>
      <c r="H172" s="429"/>
      <c r="I172" s="429"/>
      <c r="J172" s="429"/>
      <c r="K172" s="429"/>
      <c r="L172" s="429"/>
      <c r="M172" s="429"/>
      <c r="N172" s="154" t="s">
        <v>250</v>
      </c>
      <c r="O172" s="154"/>
      <c r="P172" s="145" t="s">
        <v>229</v>
      </c>
      <c r="Q172" s="145" t="s">
        <v>42</v>
      </c>
      <c r="R172" s="145"/>
      <c r="S172" s="145" t="s">
        <v>50</v>
      </c>
      <c r="T172" s="146" t="s">
        <v>40</v>
      </c>
      <c r="U172" s="146" t="s">
        <v>246</v>
      </c>
      <c r="V172" s="155" t="s">
        <v>247</v>
      </c>
      <c r="X172" s="226"/>
    </row>
    <row r="173" spans="1:22" s="66" customFormat="1" ht="19.5" customHeight="1">
      <c r="A173" s="227"/>
      <c r="B173" s="1579" t="s">
        <v>22</v>
      </c>
      <c r="C173" s="1580"/>
      <c r="D173" s="1580"/>
      <c r="E173" s="1580"/>
      <c r="F173" s="1580"/>
      <c r="G173" s="1580"/>
      <c r="H173" s="1580"/>
      <c r="I173" s="1580"/>
      <c r="J173" s="1580"/>
      <c r="K173" s="1580"/>
      <c r="L173" s="1580"/>
      <c r="M173" s="1581"/>
      <c r="N173" s="522" t="s">
        <v>233</v>
      </c>
      <c r="O173" s="522"/>
      <c r="P173" s="522" t="s">
        <v>234</v>
      </c>
      <c r="Q173" s="522" t="s">
        <v>235</v>
      </c>
      <c r="R173" s="522"/>
      <c r="S173" s="522" t="s">
        <v>236</v>
      </c>
      <c r="T173" s="522" t="s">
        <v>237</v>
      </c>
      <c r="U173" s="522" t="s">
        <v>238</v>
      </c>
      <c r="V173" s="332" t="s">
        <v>66</v>
      </c>
    </row>
    <row r="174" spans="1:22" s="66" customFormat="1" ht="19.5" customHeight="1">
      <c r="A174" s="228"/>
      <c r="B174" s="1582" t="s">
        <v>23</v>
      </c>
      <c r="C174" s="1583"/>
      <c r="D174" s="1583"/>
      <c r="E174" s="1583"/>
      <c r="F174" s="1583"/>
      <c r="G174" s="1583"/>
      <c r="H174" s="1583"/>
      <c r="I174" s="1583"/>
      <c r="J174" s="1583"/>
      <c r="K174" s="1583"/>
      <c r="L174" s="1583"/>
      <c r="M174" s="1584"/>
      <c r="N174" s="443">
        <v>2</v>
      </c>
      <c r="O174" s="422"/>
      <c r="P174" s="435">
        <v>4</v>
      </c>
      <c r="Q174" s="435">
        <v>3</v>
      </c>
      <c r="R174" s="435"/>
      <c r="S174" s="435">
        <v>3</v>
      </c>
      <c r="T174" s="435">
        <v>4</v>
      </c>
      <c r="U174" s="435">
        <v>3</v>
      </c>
      <c r="V174" s="436"/>
    </row>
    <row r="175" spans="1:22" s="66" customFormat="1" ht="19.5" customHeight="1">
      <c r="A175" s="228"/>
      <c r="B175" s="1582" t="s">
        <v>24</v>
      </c>
      <c r="C175" s="1583"/>
      <c r="D175" s="1583"/>
      <c r="E175" s="1583"/>
      <c r="F175" s="1583"/>
      <c r="G175" s="1583"/>
      <c r="H175" s="1583"/>
      <c r="I175" s="1583"/>
      <c r="J175" s="1583"/>
      <c r="K175" s="1583"/>
      <c r="L175" s="1583"/>
      <c r="M175" s="1584"/>
      <c r="N175" s="443">
        <v>5</v>
      </c>
      <c r="O175" s="422"/>
      <c r="P175" s="435">
        <v>3</v>
      </c>
      <c r="Q175" s="435">
        <v>3</v>
      </c>
      <c r="R175" s="435"/>
      <c r="S175" s="435">
        <v>3</v>
      </c>
      <c r="T175" s="435">
        <v>3</v>
      </c>
      <c r="U175" s="435">
        <v>2</v>
      </c>
      <c r="V175" s="436" t="s">
        <v>61</v>
      </c>
    </row>
    <row r="176" spans="1:22" s="66" customFormat="1" ht="19.5" customHeight="1">
      <c r="A176" s="228"/>
      <c r="B176" s="1582" t="s">
        <v>25</v>
      </c>
      <c r="C176" s="1583"/>
      <c r="D176" s="1583"/>
      <c r="E176" s="1583"/>
      <c r="F176" s="1583"/>
      <c r="G176" s="1583"/>
      <c r="H176" s="1583"/>
      <c r="I176" s="1583"/>
      <c r="J176" s="1583"/>
      <c r="K176" s="1583"/>
      <c r="L176" s="1583"/>
      <c r="M176" s="1584"/>
      <c r="N176" s="422"/>
      <c r="O176" s="422"/>
      <c r="P176" s="437"/>
      <c r="Q176" s="437" t="s">
        <v>52</v>
      </c>
      <c r="R176" s="437"/>
      <c r="S176" s="437" t="s">
        <v>52</v>
      </c>
      <c r="T176" s="437" t="s">
        <v>61</v>
      </c>
      <c r="U176" s="437" t="s">
        <v>61</v>
      </c>
      <c r="V176" s="436"/>
    </row>
    <row r="177" spans="1:22" s="84" customFormat="1" ht="19.5" customHeight="1" thickBot="1">
      <c r="A177" s="229"/>
      <c r="B177" s="1585" t="s">
        <v>38</v>
      </c>
      <c r="C177" s="1586"/>
      <c r="D177" s="1586"/>
      <c r="E177" s="1586"/>
      <c r="F177" s="1586"/>
      <c r="G177" s="1586"/>
      <c r="H177" s="1586"/>
      <c r="I177" s="1586"/>
      <c r="J177" s="1586"/>
      <c r="K177" s="1586"/>
      <c r="L177" s="1586"/>
      <c r="M177" s="1587"/>
      <c r="N177" s="1570" t="s">
        <v>108</v>
      </c>
      <c r="O177" s="1595"/>
      <c r="P177" s="1571"/>
      <c r="Q177" s="1570" t="s">
        <v>107</v>
      </c>
      <c r="R177" s="1595"/>
      <c r="S177" s="1571"/>
      <c r="T177" s="1570" t="s">
        <v>108</v>
      </c>
      <c r="U177" s="1571"/>
      <c r="V177" s="431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572">
        <f>G33+G19+G28+G32+G37+G38+G41+G45+G46+G49+G52+G63+G68+G116</f>
        <v>49</v>
      </c>
      <c r="O178" s="1573"/>
      <c r="P178" s="1574"/>
      <c r="Q178" s="1575">
        <f>G131+G134+G141+G125+G113+G130+G64+G65+G74+G88+G89+G90+G94+G95+G59</f>
        <v>42</v>
      </c>
      <c r="R178" s="1576"/>
      <c r="S178" s="1576"/>
      <c r="T178" s="1572">
        <f>G151+G13+G71+G79+G83+G84+G112+G121+G126+G127+G138+G144+G147+G149+G150+G166+G167</f>
        <v>63</v>
      </c>
      <c r="U178" s="1577"/>
      <c r="V178" s="1578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32"/>
      <c r="O179" s="432"/>
      <c r="P179" s="433"/>
      <c r="Q179" s="1588">
        <f>N178+Q178+T178</f>
        <v>154</v>
      </c>
      <c r="R179" s="1589"/>
      <c r="S179" s="1589"/>
      <c r="T179" s="434"/>
      <c r="U179" s="434"/>
      <c r="V179" s="434"/>
    </row>
    <row r="180" spans="1:19" ht="15.75">
      <c r="A180" s="439"/>
      <c r="B180" s="440" t="s">
        <v>213</v>
      </c>
      <c r="C180" s="440"/>
      <c r="D180" s="1590"/>
      <c r="E180" s="1590"/>
      <c r="F180" s="1591"/>
      <c r="G180" s="1591"/>
      <c r="H180" s="440"/>
      <c r="I180" s="1592" t="s">
        <v>214</v>
      </c>
      <c r="J180" s="1593"/>
      <c r="K180" s="1593"/>
      <c r="L180" s="439"/>
      <c r="M180" s="439"/>
      <c r="N180" s="439"/>
      <c r="O180" s="439"/>
      <c r="P180" s="439"/>
      <c r="Q180" s="441"/>
      <c r="R180" s="441"/>
      <c r="S180" s="439"/>
    </row>
    <row r="181" spans="1:19" ht="15.75">
      <c r="A181" s="439"/>
      <c r="B181" s="440"/>
      <c r="C181" s="440"/>
      <c r="D181" s="440"/>
      <c r="E181" s="440"/>
      <c r="F181" s="440"/>
      <c r="G181" s="440"/>
      <c r="H181" s="440"/>
      <c r="I181" s="440"/>
      <c r="J181" s="440"/>
      <c r="K181" s="440"/>
      <c r="L181" s="439"/>
      <c r="M181" s="439"/>
      <c r="N181" s="439"/>
      <c r="O181" s="439"/>
      <c r="P181" s="439"/>
      <c r="Q181" s="439"/>
      <c r="R181" s="439"/>
      <c r="S181" s="439"/>
    </row>
    <row r="182" spans="1:19" ht="15.75">
      <c r="A182" s="439"/>
      <c r="B182" s="440" t="s">
        <v>215</v>
      </c>
      <c r="C182" s="440"/>
      <c r="D182" s="1590"/>
      <c r="E182" s="1590"/>
      <c r="F182" s="1591"/>
      <c r="G182" s="1591"/>
      <c r="H182" s="440"/>
      <c r="I182" s="1592" t="s">
        <v>216</v>
      </c>
      <c r="J182" s="1594"/>
      <c r="K182" s="1594"/>
      <c r="L182" s="439"/>
      <c r="M182" s="439"/>
      <c r="N182" s="439"/>
      <c r="O182" s="439"/>
      <c r="P182" s="439"/>
      <c r="Q182" s="439"/>
      <c r="R182" s="439"/>
      <c r="S182" s="439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602">
        <v>68</v>
      </c>
      <c r="O198" s="23">
        <v>12</v>
      </c>
    </row>
    <row r="199" ht="15.75">
      <c r="J199" s="602">
        <v>141</v>
      </c>
    </row>
    <row r="200" ht="15.75">
      <c r="J200" s="602"/>
    </row>
    <row r="201" ht="15.75">
      <c r="J201" s="602">
        <v>19.5</v>
      </c>
    </row>
    <row r="202" ht="15.75">
      <c r="J202" s="602">
        <v>12</v>
      </c>
    </row>
    <row r="209" spans="5:16" ht="15.75">
      <c r="E209" s="9" t="s">
        <v>281</v>
      </c>
      <c r="F209" s="603">
        <f>G23</f>
        <v>26</v>
      </c>
      <c r="G209" s="603">
        <f>G55</f>
        <v>58.5</v>
      </c>
      <c r="H209" s="604">
        <f>G98</f>
        <v>56</v>
      </c>
      <c r="I209" s="606">
        <f>SUM(F209:H209)</f>
        <v>140.5</v>
      </c>
      <c r="J209" s="604"/>
      <c r="K209" s="604"/>
      <c r="L209" s="604"/>
      <c r="M209" s="604"/>
      <c r="N209" s="604"/>
      <c r="O209" s="604"/>
      <c r="P209" s="605"/>
    </row>
    <row r="210" spans="5:16" ht="15.75">
      <c r="E210" s="9" t="s">
        <v>282</v>
      </c>
      <c r="F210" s="603">
        <v>23</v>
      </c>
      <c r="G210" s="603">
        <f>G54</f>
        <v>21.5</v>
      </c>
      <c r="H210" s="604">
        <f>G97</f>
        <v>16</v>
      </c>
      <c r="I210" s="606">
        <f>SUM(F210:H210)</f>
        <v>60.5</v>
      </c>
      <c r="J210" s="604"/>
      <c r="K210" s="604"/>
      <c r="L210" s="604"/>
      <c r="M210" s="604"/>
      <c r="N210" s="604"/>
      <c r="O210" s="604"/>
      <c r="P210" s="605"/>
    </row>
    <row r="211" spans="5:16" ht="15.75">
      <c r="E211" s="9" t="s">
        <v>283</v>
      </c>
      <c r="F211" s="603">
        <v>3</v>
      </c>
      <c r="G211" s="603">
        <f>G53</f>
        <v>37</v>
      </c>
      <c r="H211" s="604">
        <f>G96</f>
        <v>40</v>
      </c>
      <c r="I211" s="606">
        <f>SUM(F211:H211)</f>
        <v>80</v>
      </c>
      <c r="J211" s="604"/>
      <c r="K211" s="604"/>
      <c r="L211" s="604"/>
      <c r="M211" s="604"/>
      <c r="N211" s="604"/>
      <c r="O211" s="604"/>
      <c r="P211" s="605"/>
    </row>
    <row r="212" spans="6:16" ht="15.75">
      <c r="F212" s="603"/>
      <c r="G212" s="603"/>
      <c r="H212" s="604"/>
      <c r="I212" s="604"/>
      <c r="J212" s="604"/>
      <c r="K212" s="604"/>
      <c r="L212" s="604"/>
      <c r="M212" s="604"/>
      <c r="N212" s="604"/>
      <c r="O212" s="604"/>
      <c r="P212" s="605"/>
    </row>
    <row r="215" spans="5:13" ht="15.75">
      <c r="E215" s="9" t="s">
        <v>281</v>
      </c>
      <c r="F215" s="607">
        <f>G119</f>
        <v>12</v>
      </c>
      <c r="G215" s="607">
        <f>G154</f>
        <v>56</v>
      </c>
      <c r="H215" s="602">
        <f>SUM(F215:G215)</f>
        <v>68</v>
      </c>
      <c r="M215" s="7">
        <v>140.5</v>
      </c>
    </row>
    <row r="216" spans="5:13" ht="15.75">
      <c r="E216" s="9" t="s">
        <v>282</v>
      </c>
      <c r="F216" s="607">
        <f>G117</f>
        <v>3.5</v>
      </c>
      <c r="G216" s="607">
        <f>G152</f>
        <v>10</v>
      </c>
      <c r="H216" s="602">
        <f>SUM(F216:G216)</f>
        <v>13.5</v>
      </c>
      <c r="M216" s="7">
        <v>68</v>
      </c>
    </row>
    <row r="217" spans="5:13" ht="15.75">
      <c r="E217" s="9" t="s">
        <v>283</v>
      </c>
      <c r="F217" s="607">
        <f>G118</f>
        <v>8.5</v>
      </c>
      <c r="G217" s="607">
        <f>G153</f>
        <v>46</v>
      </c>
      <c r="H217" s="602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283</v>
      </c>
      <c r="C222" s="608">
        <f>I211</f>
        <v>80</v>
      </c>
      <c r="D222" s="608">
        <f>H217</f>
        <v>54.5</v>
      </c>
      <c r="E222" s="608">
        <f>SUM(C222:D222)</f>
        <v>134.5</v>
      </c>
      <c r="F222" s="608"/>
      <c r="G222" s="608">
        <v>19.5</v>
      </c>
    </row>
    <row r="223" spans="2:7" ht="15.75">
      <c r="B223" s="7" t="s">
        <v>284</v>
      </c>
      <c r="C223" s="608">
        <f>I210</f>
        <v>60.5</v>
      </c>
      <c r="D223" s="608">
        <f>H216</f>
        <v>13.5</v>
      </c>
      <c r="E223" s="608">
        <f>SUM(C223:D223)</f>
        <v>74</v>
      </c>
      <c r="F223" s="608"/>
      <c r="G223" s="608">
        <v>12</v>
      </c>
    </row>
    <row r="224" spans="3:7" ht="15.75">
      <c r="C224" s="608"/>
      <c r="D224" s="608"/>
      <c r="E224" s="608"/>
      <c r="F224" s="608"/>
      <c r="G224" s="608"/>
    </row>
  </sheetData>
  <sheetProtection/>
  <mergeCells count="371">
    <mergeCell ref="Q179:S179"/>
    <mergeCell ref="D180:G180"/>
    <mergeCell ref="I180:K180"/>
    <mergeCell ref="D182:G182"/>
    <mergeCell ref="I182:K182"/>
    <mergeCell ref="N177:P177"/>
    <mergeCell ref="Q177:S177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A169:V169"/>
    <mergeCell ref="A170:B170"/>
    <mergeCell ref="O170:P170"/>
    <mergeCell ref="R170:S170"/>
    <mergeCell ref="A171:B171"/>
    <mergeCell ref="O171:P171"/>
    <mergeCell ref="R171:S171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56:B156"/>
    <mergeCell ref="O156:P156"/>
    <mergeCell ref="R156:S156"/>
    <mergeCell ref="A157:B157"/>
    <mergeCell ref="O157:P157"/>
    <mergeCell ref="R157:S157"/>
    <mergeCell ref="A153:B153"/>
    <mergeCell ref="O153:P153"/>
    <mergeCell ref="R153:S153"/>
    <mergeCell ref="A154:B154"/>
    <mergeCell ref="A155:B155"/>
    <mergeCell ref="O155:P155"/>
    <mergeCell ref="R155:S155"/>
    <mergeCell ref="O150:P150"/>
    <mergeCell ref="R150:S150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A119:B119"/>
    <mergeCell ref="A120:V120"/>
    <mergeCell ref="O121:P121"/>
    <mergeCell ref="R121:S121"/>
    <mergeCell ref="O122:P122"/>
    <mergeCell ref="R122:S122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A108:B108"/>
    <mergeCell ref="O108:P108"/>
    <mergeCell ref="R108:S108"/>
    <mergeCell ref="A109:V109"/>
    <mergeCell ref="O104:P104"/>
    <mergeCell ref="R104:S104"/>
    <mergeCell ref="O105:P105"/>
    <mergeCell ref="R105:S105"/>
    <mergeCell ref="O106:P106"/>
    <mergeCell ref="R106:S106"/>
    <mergeCell ref="A101:B101"/>
    <mergeCell ref="O101:P101"/>
    <mergeCell ref="R101:S101"/>
    <mergeCell ref="A102:V102"/>
    <mergeCell ref="A103:V103"/>
    <mergeCell ref="Y103:AH103"/>
    <mergeCell ref="A99:B99"/>
    <mergeCell ref="O99:P99"/>
    <mergeCell ref="R99:S99"/>
    <mergeCell ref="A100:B100"/>
    <mergeCell ref="O100:P100"/>
    <mergeCell ref="R100:S100"/>
    <mergeCell ref="A97:B97"/>
    <mergeCell ref="O97:P97"/>
    <mergeCell ref="R97:S97"/>
    <mergeCell ref="A98:B98"/>
    <mergeCell ref="O98:P98"/>
    <mergeCell ref="R98:S98"/>
    <mergeCell ref="O94:P94"/>
    <mergeCell ref="R94:S94"/>
    <mergeCell ref="O95:P95"/>
    <mergeCell ref="R95:S95"/>
    <mergeCell ref="A96:B96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64:P64"/>
    <mergeCell ref="R64:S64"/>
    <mergeCell ref="O65:P65"/>
    <mergeCell ref="R65:S65"/>
    <mergeCell ref="O66:P66"/>
    <mergeCell ref="R66:S66"/>
    <mergeCell ref="O61:P61"/>
    <mergeCell ref="R61:S61"/>
    <mergeCell ref="O62:P62"/>
    <mergeCell ref="R62:S62"/>
    <mergeCell ref="O63:P63"/>
    <mergeCell ref="R63:S63"/>
    <mergeCell ref="O58:P58"/>
    <mergeCell ref="R58:S58"/>
    <mergeCell ref="O59:P59"/>
    <mergeCell ref="R59:S59"/>
    <mergeCell ref="O60:P60"/>
    <mergeCell ref="R60:S60"/>
    <mergeCell ref="A55:B55"/>
    <mergeCell ref="O55:P55"/>
    <mergeCell ref="R55:S55"/>
    <mergeCell ref="A56:V56"/>
    <mergeCell ref="O57:P57"/>
    <mergeCell ref="R57:S57"/>
    <mergeCell ref="A53:B53"/>
    <mergeCell ref="O53:P53"/>
    <mergeCell ref="R53:S53"/>
    <mergeCell ref="A54:B54"/>
    <mergeCell ref="O54:P54"/>
    <mergeCell ref="R54:S54"/>
    <mergeCell ref="O50:P50"/>
    <mergeCell ref="R50:S50"/>
    <mergeCell ref="O51:P51"/>
    <mergeCell ref="R51:S51"/>
    <mergeCell ref="O52:P52"/>
    <mergeCell ref="R52:S52"/>
    <mergeCell ref="O47:P47"/>
    <mergeCell ref="R47:S47"/>
    <mergeCell ref="O48:P48"/>
    <mergeCell ref="R48:S48"/>
    <mergeCell ref="O49:P49"/>
    <mergeCell ref="R49:S49"/>
    <mergeCell ref="O44:P44"/>
    <mergeCell ref="R44:S44"/>
    <mergeCell ref="O45:P45"/>
    <mergeCell ref="R45:S45"/>
    <mergeCell ref="O46:P46"/>
    <mergeCell ref="R46:S46"/>
    <mergeCell ref="O41:P41"/>
    <mergeCell ref="R41:S41"/>
    <mergeCell ref="O42:P42"/>
    <mergeCell ref="R42:S42"/>
    <mergeCell ref="O43:P43"/>
    <mergeCell ref="R43:S43"/>
    <mergeCell ref="O38:P38"/>
    <mergeCell ref="R38:S38"/>
    <mergeCell ref="O39:P39"/>
    <mergeCell ref="R39:S39"/>
    <mergeCell ref="O40:P40"/>
    <mergeCell ref="R40:S40"/>
    <mergeCell ref="O35:P35"/>
    <mergeCell ref="R35:S35"/>
    <mergeCell ref="O36:P36"/>
    <mergeCell ref="R36:S36"/>
    <mergeCell ref="O37:P37"/>
    <mergeCell ref="R37:S37"/>
    <mergeCell ref="O32:P32"/>
    <mergeCell ref="R32:S32"/>
    <mergeCell ref="O33:P33"/>
    <mergeCell ref="R33:S33"/>
    <mergeCell ref="O34:P34"/>
    <mergeCell ref="R34:S34"/>
    <mergeCell ref="O29:P29"/>
    <mergeCell ref="R29:S29"/>
    <mergeCell ref="O30:P30"/>
    <mergeCell ref="R30:S30"/>
    <mergeCell ref="O31:P31"/>
    <mergeCell ref="R31:S31"/>
    <mergeCell ref="O26:P26"/>
    <mergeCell ref="R26:S26"/>
    <mergeCell ref="O27:P27"/>
    <mergeCell ref="R27:S27"/>
    <mergeCell ref="O28:P28"/>
    <mergeCell ref="R28:S28"/>
    <mergeCell ref="A23:B23"/>
    <mergeCell ref="O23:P23"/>
    <mergeCell ref="R23:S23"/>
    <mergeCell ref="A24:V24"/>
    <mergeCell ref="O25:P25"/>
    <mergeCell ref="R25:S25"/>
    <mergeCell ref="A21:B21"/>
    <mergeCell ref="O21:P21"/>
    <mergeCell ref="R21:S21"/>
    <mergeCell ref="A22:B22"/>
    <mergeCell ref="O22:P22"/>
    <mergeCell ref="R22:S22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C4:C7"/>
    <mergeCell ref="D4:D7"/>
    <mergeCell ref="E4:F4"/>
    <mergeCell ref="L5:L7"/>
    <mergeCell ref="O5:P5"/>
    <mergeCell ref="R5:S5"/>
    <mergeCell ref="E5:E7"/>
    <mergeCell ref="F5:F7"/>
    <mergeCell ref="M3:M7"/>
    <mergeCell ref="I4:I7"/>
    <mergeCell ref="T4:V4"/>
    <mergeCell ref="N2:V3"/>
    <mergeCell ref="O11:P11"/>
    <mergeCell ref="R11:S11"/>
    <mergeCell ref="R7:S7"/>
    <mergeCell ref="J4:L4"/>
    <mergeCell ref="N4:P4"/>
    <mergeCell ref="O7:P7"/>
    <mergeCell ref="A9:V9"/>
    <mergeCell ref="A10:V10"/>
    <mergeCell ref="O8:P8"/>
    <mergeCell ref="R8:S8"/>
    <mergeCell ref="J5:J7"/>
    <mergeCell ref="K5:K7"/>
    <mergeCell ref="H2:M2"/>
    <mergeCell ref="Q4:S4"/>
    <mergeCell ref="A1:V1"/>
    <mergeCell ref="A2:A7"/>
    <mergeCell ref="B2:B7"/>
    <mergeCell ref="C2:F3"/>
    <mergeCell ref="G2:G7"/>
    <mergeCell ref="H3:H7"/>
    <mergeCell ref="I3:L3"/>
    <mergeCell ref="N6:V6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2017-05-24T07:52:24Z</cp:lastPrinted>
  <dcterms:created xsi:type="dcterms:W3CDTF">2003-06-23T04:55:14Z</dcterms:created>
  <dcterms:modified xsi:type="dcterms:W3CDTF">2017-08-21T11:42:30Z</dcterms:modified>
  <cp:category/>
  <cp:version/>
  <cp:contentType/>
  <cp:contentStatus/>
</cp:coreProperties>
</file>